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155" windowHeight="11190" activeTab="1"/>
  </bookViews>
  <sheets>
    <sheet name="Hoja2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5" i="2" l="1"/>
  <c r="H744" i="2"/>
  <c r="H740" i="2"/>
  <c r="H731" i="2"/>
  <c r="H729" i="2"/>
  <c r="H719" i="2"/>
  <c r="H714" i="2"/>
  <c r="H709" i="2"/>
  <c r="H708" i="2"/>
  <c r="H575" i="2"/>
  <c r="H437" i="2"/>
  <c r="H436" i="2"/>
  <c r="H429" i="2"/>
  <c r="H428" i="2"/>
  <c r="H682" i="2"/>
  <c r="H681" i="2"/>
  <c r="H308" i="2"/>
  <c r="H84" i="2"/>
  <c r="H77" i="2"/>
  <c r="H60" i="2"/>
  <c r="H54" i="2"/>
  <c r="H52" i="2"/>
  <c r="H48" i="2"/>
  <c r="H47" i="2"/>
  <c r="H37" i="2"/>
  <c r="H34" i="2"/>
  <c r="H33" i="2"/>
  <c r="H32" i="2"/>
  <c r="H31" i="2"/>
  <c r="H337" i="2"/>
  <c r="H678" i="2"/>
  <c r="H675" i="2"/>
  <c r="H661" i="2"/>
  <c r="H660" i="2"/>
  <c r="H657" i="2"/>
  <c r="H655" i="2"/>
  <c r="H622" i="2"/>
  <c r="H619" i="2"/>
  <c r="H616" i="2"/>
  <c r="H614" i="2"/>
  <c r="H611" i="2"/>
  <c r="H240" i="2"/>
  <c r="H238" i="2"/>
  <c r="H236" i="2"/>
  <c r="H235" i="2"/>
  <c r="H230" i="2"/>
  <c r="H268" i="2"/>
  <c r="H146" i="2"/>
  <c r="H215" i="2"/>
  <c r="H412" i="2"/>
  <c r="H408" i="2"/>
  <c r="H406" i="2"/>
  <c r="H405" i="2"/>
  <c r="H404" i="2"/>
  <c r="H402" i="2"/>
  <c r="H401" i="2"/>
  <c r="H396" i="2"/>
  <c r="H395" i="2"/>
  <c r="H393" i="2"/>
  <c r="H391" i="2"/>
  <c r="H390" i="2"/>
  <c r="H388" i="2"/>
  <c r="H387" i="2"/>
  <c r="H385" i="2"/>
  <c r="H371" i="2"/>
  <c r="H365" i="2"/>
  <c r="H363" i="2"/>
  <c r="H478" i="2"/>
  <c r="H470" i="2"/>
  <c r="H465" i="2"/>
  <c r="H455" i="2"/>
  <c r="H18" i="2"/>
  <c r="H15" i="2"/>
  <c r="H213" i="2"/>
  <c r="H210" i="2"/>
  <c r="H202" i="2"/>
  <c r="H186" i="2"/>
  <c r="H171" i="2"/>
  <c r="H169" i="2"/>
  <c r="H492" i="2"/>
  <c r="H491" i="2"/>
</calcChain>
</file>

<file path=xl/comments1.xml><?xml version="1.0" encoding="utf-8"?>
<comments xmlns="http://schemas.openxmlformats.org/spreadsheetml/2006/main">
  <authors>
    <author>JUAN</author>
    <author>EXPRESSCAR-LTDA</author>
    <author>USUARIO</author>
  </authors>
  <commentList>
    <comment ref="A257" authorId="0" shapeId="0">
      <text>
        <r>
          <rPr>
            <b/>
            <sz val="9"/>
            <color indexed="81"/>
            <rFont val="Tahoma"/>
            <family val="2"/>
          </rPr>
          <t>DR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8" authorId="1" shapeId="0">
      <text>
        <r>
          <rPr>
            <b/>
            <sz val="9"/>
            <color indexed="81"/>
            <rFont val="Tahoma"/>
            <family val="2"/>
          </rPr>
          <t>CON DETALLE $ 5,000,-</t>
        </r>
      </text>
    </comment>
    <comment ref="A348" authorId="0" shapeId="0">
      <text>
        <r>
          <rPr>
            <b/>
            <sz val="9"/>
            <color indexed="81"/>
            <rFont val="Tahoma"/>
            <family val="2"/>
          </rPr>
          <t>50% descto con detalle</t>
        </r>
      </text>
    </comment>
    <comment ref="A516" authorId="0" shapeId="0">
      <text>
        <r>
          <rPr>
            <b/>
            <sz val="9"/>
            <color indexed="81"/>
            <rFont val="Tahoma"/>
            <family val="2"/>
          </rPr>
          <t>DL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1" authorId="2" shapeId="0">
      <text>
        <r>
          <rPr>
            <b/>
            <sz val="9"/>
            <color indexed="81"/>
            <rFont val="Tahoma"/>
            <family val="2"/>
          </rPr>
          <t>con detalle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68" authorId="0" shapeId="0">
      <text>
        <r>
          <rPr>
            <b/>
            <sz val="9"/>
            <color indexed="81"/>
            <rFont val="Tahoma"/>
            <family val="2"/>
          </rPr>
          <t>1 con detalle</t>
        </r>
      </text>
    </comment>
  </commentList>
</comments>
</file>

<file path=xl/comments2.xml><?xml version="1.0" encoding="utf-8"?>
<comments xmlns="http://schemas.openxmlformats.org/spreadsheetml/2006/main">
  <authors>
    <author>JUAN</author>
  </authors>
  <commentList>
    <comment ref="A74" authorId="0" shapeId="0">
      <text>
        <r>
          <rPr>
            <b/>
            <sz val="9"/>
            <color indexed="81"/>
            <rFont val="Tahoma"/>
            <family val="2"/>
          </rPr>
          <t>DR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<sst xmlns="http://schemas.openxmlformats.org/spreadsheetml/2006/main" count="1820" uniqueCount="839">
  <si>
    <t>farol intermitente L blanco 205</t>
  </si>
  <si>
    <t>farol intermitente R blanco 205</t>
  </si>
  <si>
    <t xml:space="preserve"> </t>
  </si>
  <si>
    <t>spoiler trasero 205</t>
  </si>
  <si>
    <t xml:space="preserve">amortiguador delantero L 206   </t>
  </si>
  <si>
    <t>amortiguador delantero R 206</t>
  </si>
  <si>
    <t>espejo exterior L c/perilla 206</t>
  </si>
  <si>
    <t>espejo exterior R c/perilla 206</t>
  </si>
  <si>
    <t>farol trasero L 206 -&gt;03</t>
  </si>
  <si>
    <t>farol trasero R 206 -&gt;03</t>
  </si>
  <si>
    <t>tapabarro L 207 TRENDY</t>
  </si>
  <si>
    <t>brazo axial solo 307</t>
  </si>
  <si>
    <t>farol trasero R 323 92-97</t>
  </si>
  <si>
    <t>farol trasero R 323 98-02</t>
  </si>
  <si>
    <t>optico L 323 88-89</t>
  </si>
  <si>
    <t>optico R 323 98-01 modelo c/intermitente separado</t>
  </si>
  <si>
    <t>parachoque delantero 323 02-&gt;</t>
  </si>
  <si>
    <t>farol intermitente L 626 89-92</t>
  </si>
  <si>
    <t>620 / 720</t>
  </si>
  <si>
    <t>farol intermitente L 720 85-93</t>
  </si>
  <si>
    <t>farol intermitente R 720 85-93</t>
  </si>
  <si>
    <t>optico L 720 88-92 / terrano 88-96</t>
  </si>
  <si>
    <t>optico R 720 88-92 / terrano 88-96</t>
  </si>
  <si>
    <t>ACCENT</t>
  </si>
  <si>
    <t>cremallera a/v delantera L electrica ACCENT 98-&gt;</t>
  </si>
  <si>
    <t>espejo electrico L new accent 06-&gt;</t>
  </si>
  <si>
    <t>espejo electrico R new accent 06-&gt;</t>
  </si>
  <si>
    <t>espejo manual L new accent 06-&gt;</t>
  </si>
  <si>
    <t>espejo manual R new accent 06-&gt;</t>
  </si>
  <si>
    <t>farol trasero L ACCENT PRIME 00-02</t>
  </si>
  <si>
    <t>farol trasero L ACCENT PRIME 03-05</t>
  </si>
  <si>
    <t>farol trasero L ACCENT SEDAN 98-00  A</t>
  </si>
  <si>
    <t>farol trasero L new ACCENT SEDAN 06-07 alternativo</t>
  </si>
  <si>
    <t>farol trasero R ACCENT PRIME 00-02</t>
  </si>
  <si>
    <t>farol trasero R ACCENT PRIME 03-05</t>
  </si>
  <si>
    <t xml:space="preserve">farol trasero R ACCENT SEDAN 94-97 </t>
  </si>
  <si>
    <t>farol trasero R ACCENT SEDAN 98-00  A</t>
  </si>
  <si>
    <t>farol trasero R new ACCENT SEDAN 06-07 alternativo</t>
  </si>
  <si>
    <t>manilla exterior delantera R Accent 00-&gt;</t>
  </si>
  <si>
    <t>manilla exterior trasera R accent 94-99  8366022000</t>
  </si>
  <si>
    <t>manilla interior R delantera/ trasera ACCENT 94-&gt;</t>
  </si>
  <si>
    <t>manilla interior trasera L accent 94-98</t>
  </si>
  <si>
    <t>neblinero L accent 97-99 blanco</t>
  </si>
  <si>
    <t>neblinero R accent 97-99 blanco</t>
  </si>
  <si>
    <t>radiador diesel sin turbo NEW ACCENT 06-&gt;</t>
  </si>
  <si>
    <t>ACCORD</t>
  </si>
  <si>
    <t>farol intermitente R ACCORD japones 94-96</t>
  </si>
  <si>
    <t>AMAROK</t>
  </si>
  <si>
    <t>parachoque delantero amarok 10-15</t>
  </si>
  <si>
    <t>ARTIS</t>
  </si>
  <si>
    <t>brazo axial artis 1,6</t>
  </si>
  <si>
    <t>farol intermitente R artis 95-97</t>
  </si>
  <si>
    <t>ASTRA</t>
  </si>
  <si>
    <t>farol intermitente L ambar astra 92-94</t>
  </si>
  <si>
    <t>farol intermitente R ambar astra 92-94</t>
  </si>
  <si>
    <t>farol trasero L astra sedan 95-99</t>
  </si>
  <si>
    <t>optico L astra 03-07</t>
  </si>
  <si>
    <t>AVELLA</t>
  </si>
  <si>
    <t>optico R avella I-II 95-98</t>
  </si>
  <si>
    <t>AVEO</t>
  </si>
  <si>
    <t>deposito agua radiador aveo HATCH 07-&gt;  PARA RADIADOR CORTO</t>
  </si>
  <si>
    <t>embudo electroventilador aveo HATCH</t>
  </si>
  <si>
    <t>espejo L manual aveo II 07-&gt;</t>
  </si>
  <si>
    <t>espejo R manual aveo 04-07</t>
  </si>
  <si>
    <t>farol trasero L aveo hatch 08-10</t>
  </si>
  <si>
    <t>farol trasero L aveo sedan 04-06</t>
  </si>
  <si>
    <t>farol trasero L aveo sedan 07-&gt;</t>
  </si>
  <si>
    <t>farol trasero R aveo hatch 08-10</t>
  </si>
  <si>
    <t>farol trasero R aveo sedan 04-06</t>
  </si>
  <si>
    <t>optico L aveo 03-05 sedan / hatch</t>
  </si>
  <si>
    <t>optico R aveo 03-05 sedan / hatch</t>
  </si>
  <si>
    <t>optico R aveo sedan / hatch 06-07 punta ambar</t>
  </si>
  <si>
    <t>radiador aveo mecanico c/aire corto</t>
  </si>
  <si>
    <t>radiador aveo mecanico s/aire largo 600*430</t>
  </si>
  <si>
    <t>BALENO</t>
  </si>
  <si>
    <t>farol intermitente L baleno 95-98</t>
  </si>
  <si>
    <t>farol intermitente R baleno 95-98</t>
  </si>
  <si>
    <t>farol trasero L baleno sedan 95-</t>
  </si>
  <si>
    <t>farol trasero R baleno sedan 95-</t>
  </si>
  <si>
    <t>manilla exterior delantera L baleno todos</t>
  </si>
  <si>
    <t>manilla exterior delantera R baleno todos</t>
  </si>
  <si>
    <t>manilla interior puerta delantera/trasera L</t>
  </si>
  <si>
    <t>manilla interior puerta delantera/trasera R</t>
  </si>
  <si>
    <t>BESTA</t>
  </si>
  <si>
    <t>corner L besta 05-&gt;</t>
  </si>
  <si>
    <t>corner R besta 05-&gt;</t>
  </si>
  <si>
    <t>parachoque delantero besta 2.7 98-04</t>
  </si>
  <si>
    <t>BRAVO / BRAVA</t>
  </si>
  <si>
    <t>tapabarro L bravo / brava</t>
  </si>
  <si>
    <t>C15</t>
  </si>
  <si>
    <t>farol parachoque R C 15 tw</t>
  </si>
  <si>
    <t>CARRY</t>
  </si>
  <si>
    <t>farol trasero L CARRY 95-98 C/reflectante</t>
  </si>
  <si>
    <t>farol trasero R CARRY 95-98 C/reflectante</t>
  </si>
  <si>
    <t>CIVIC</t>
  </si>
  <si>
    <t>farol intermitente L CIVIC japones 90-91 sedan</t>
  </si>
  <si>
    <t>farol intermitente R CIVIC japones 90-91 sedan</t>
  </si>
  <si>
    <t>farol parachoque L CIVIC japones 90-91</t>
  </si>
  <si>
    <t>manilla exterior delantera L civic 92-95</t>
  </si>
  <si>
    <t>parachoque delantero CIVIC japones 99-01</t>
  </si>
  <si>
    <t>tapabarro R 2 puertas CIVIC japones 92-</t>
  </si>
  <si>
    <t>COROLLA</t>
  </si>
  <si>
    <t>farol intermitente L corolla 89-92 JAPONES AE90</t>
  </si>
  <si>
    <t>farol intermitente R corolla 88-92 JAPONES AE90</t>
  </si>
  <si>
    <t>farol parachoque L corolla 88-92</t>
  </si>
  <si>
    <t>farol parachoque R corolla 88-92</t>
  </si>
  <si>
    <t>guardafango delantero L corolla brasil 04-08</t>
  </si>
  <si>
    <t>manilla exterior delantera L corolla 93-97</t>
  </si>
  <si>
    <t>CORSA</t>
  </si>
  <si>
    <t>bandeja inferior R corsa 98-&gt; s/ rotula</t>
  </si>
  <si>
    <t>bandeja inferior R corsa evo</t>
  </si>
  <si>
    <t>bobina corsa - vectra - lanos - nubira MONOPUNTO P/MOTOR 1,4</t>
  </si>
  <si>
    <t>brazo axial mecanico CORSA 97-&gt;   14 MM</t>
  </si>
  <si>
    <t>espejo L manual corsa 93-</t>
  </si>
  <si>
    <t xml:space="preserve">espejo R manual combo van 03-&gt; </t>
  </si>
  <si>
    <t>espejo R manual corsa 93-</t>
  </si>
  <si>
    <t>espejo sin base combo I ambos lados</t>
  </si>
  <si>
    <t>farol patente corsa todos excepto SW - PICKUP</t>
  </si>
  <si>
    <t>farol trasero L corsa 3p 93-99</t>
  </si>
  <si>
    <t>farol trasero L corsa 3p fume 00-</t>
  </si>
  <si>
    <t>farol trasero L CORSA 5P/PICKUP 93-99</t>
  </si>
  <si>
    <t>farol trasero L CORSA SEDAN 01-&gt;  fume</t>
  </si>
  <si>
    <t>farol trasero R combo 93-</t>
  </si>
  <si>
    <t>farol trasero R corsa 3p 93-99</t>
  </si>
  <si>
    <t>farol trasero R CORSA 5P/PICKUP 93-99</t>
  </si>
  <si>
    <t>farol trasero R CORSA 5P/PICKUP FUME 00-</t>
  </si>
  <si>
    <t>farol trasero R CORSA SEDAN 01-&gt;  fume</t>
  </si>
  <si>
    <t>frontal superior c/bafles corsa 94-  / CORSA CHINO / CORSA MEX</t>
  </si>
  <si>
    <t>motor electroventilador S/ASPA  CORSA - COMBO  BENCINERO</t>
  </si>
  <si>
    <t>neblinero L corsa 00-&gt;</t>
  </si>
  <si>
    <t xml:space="preserve">neblinero R corsa evolution </t>
  </si>
  <si>
    <t>parachoque delantero corsa plus CHINO</t>
  </si>
  <si>
    <t>piola embrague combo</t>
  </si>
  <si>
    <t>radiador corsa diesel / combo diesel</t>
  </si>
  <si>
    <t xml:space="preserve">radiador CORSA/COMBO/CORSA MEX  bencinero TAIWAN sin aire </t>
  </si>
  <si>
    <t>tapabarro R corsa plus chino</t>
  </si>
  <si>
    <t>CRUZE</t>
  </si>
  <si>
    <t>parachoque delantero cruze 09-&gt;</t>
  </si>
  <si>
    <t>D21</t>
  </si>
  <si>
    <t xml:space="preserve">aspa radiador D 21   </t>
  </si>
  <si>
    <t>corner L parachoque cromado D 21 93-96</t>
  </si>
  <si>
    <t xml:space="preserve">cremallera a/v delantera R D21 </t>
  </si>
  <si>
    <t>embudo radiador D 21 93-</t>
  </si>
  <si>
    <t>espejo exterior L cromado D 21</t>
  </si>
  <si>
    <t>espejo exterior L negro D 21</t>
  </si>
  <si>
    <t>espejo exterior R cromado D 21</t>
  </si>
  <si>
    <t>espejo exterior R negro D 21</t>
  </si>
  <si>
    <t>farol intermitente L gris D 21 93-</t>
  </si>
  <si>
    <t>farol intermitente R cromado D 21 93-</t>
  </si>
  <si>
    <t>farol intermitente R gris D 21 93-</t>
  </si>
  <si>
    <t>farol parachoque L D 21 93-</t>
  </si>
  <si>
    <t>farol parachoque R D 21 93-</t>
  </si>
  <si>
    <t>farol patente nissan D21 / D22</t>
  </si>
  <si>
    <t xml:space="preserve">farol trasero L 36 cm D 21 </t>
  </si>
  <si>
    <t>farol trasero L D 21 01- blanco - rojo - blanco</t>
  </si>
  <si>
    <t>farol trasero R 36 cm D 21</t>
  </si>
  <si>
    <t xml:space="preserve">farol trasero R 41cm D 21 king cab 90-96 </t>
  </si>
  <si>
    <t>farol trasero R D 21 01- blanco - rojo - blanco</t>
  </si>
  <si>
    <t>parachoque delantero negro D 21 93-&gt;&gt;</t>
  </si>
  <si>
    <t>soporte parachoque delantero L D 21 4x2</t>
  </si>
  <si>
    <t>soporte parachoque delantero R D 21 4x2</t>
  </si>
  <si>
    <t>spoiler D 21 93-</t>
  </si>
  <si>
    <t>D22</t>
  </si>
  <si>
    <t>capot D 22 02- c/turbo japonesa ** no para mexicana **</t>
  </si>
  <si>
    <t>corner R cromado  parachoque delantero D 22 97-01</t>
  </si>
  <si>
    <t>embudo radiador motor D22 TD 2,5</t>
  </si>
  <si>
    <t>espejo electrico L cromado D22</t>
  </si>
  <si>
    <t>espejo electrico R cromado D22</t>
  </si>
  <si>
    <t>farol lateral tapabarro L/R D 22</t>
  </si>
  <si>
    <t>guardafango delantero L D22</t>
  </si>
  <si>
    <t>guardafango delantero R D22</t>
  </si>
  <si>
    <t>manilla portalon D22 chica</t>
  </si>
  <si>
    <t>mascara cromada D 22 02-&gt;</t>
  </si>
  <si>
    <t>mascara negra D 22 01-&gt;</t>
  </si>
  <si>
    <t>motor electro ventilador AC  D 22 01-&gt;</t>
  </si>
  <si>
    <t>neblinero L D22 02-&gt;</t>
  </si>
  <si>
    <t>neblinero R D22 02-&gt;</t>
  </si>
  <si>
    <t>DAKOTA</t>
  </si>
  <si>
    <t>extension tapabarro dakota sport 97-</t>
  </si>
  <si>
    <t>ECLAIRE / 19</t>
  </si>
  <si>
    <t>farol intermitente L 19 / eclaire / chamade 92-   0303458-5</t>
  </si>
  <si>
    <t>ELANTRA / AVANTE</t>
  </si>
  <si>
    <t>amortiguador delantero ELANTRA 92-95 R/L</t>
  </si>
  <si>
    <t>farol intermitente R elantra 92-93</t>
  </si>
  <si>
    <t>ESPERO</t>
  </si>
  <si>
    <t>farol trasero L espero 93-00</t>
  </si>
  <si>
    <t>EXCELL</t>
  </si>
  <si>
    <t>optico excel L 92-94</t>
  </si>
  <si>
    <t>EXPLORER</t>
  </si>
  <si>
    <t>optico L explorer 95-98</t>
  </si>
  <si>
    <t>FEROZA</t>
  </si>
  <si>
    <t>manilla exterior L FEROZA / ROCKY 0809558-2</t>
  </si>
  <si>
    <t>FIORINO / UNO</t>
  </si>
  <si>
    <t>farol intermitente R fiorino 91-&gt; sin soquete</t>
  </si>
  <si>
    <t>FRONTIER</t>
  </si>
  <si>
    <t>espejo R frontier 05-&gt;</t>
  </si>
  <si>
    <t>farol intermitente L frontier 97-</t>
  </si>
  <si>
    <t>optico L FRONTIER II 2,7 05-11</t>
  </si>
  <si>
    <t>optico R FRONTIER II 2,7 05-11</t>
  </si>
  <si>
    <t>GALLOPER</t>
  </si>
  <si>
    <t>prensa embrague galloper D4BH</t>
  </si>
  <si>
    <t>GETZ</t>
  </si>
  <si>
    <t>amortiguador delantero R getz 02-&gt;</t>
  </si>
  <si>
    <t>optico R getz 03-06</t>
  </si>
  <si>
    <t>parachoque delantero GETZ --&gt;2007</t>
  </si>
  <si>
    <t>tapabarro R getz 03-07</t>
  </si>
  <si>
    <t>GIRO</t>
  </si>
  <si>
    <t>espejo manual R giro G100 G102</t>
  </si>
  <si>
    <t>GOL / SAVEIRO</t>
  </si>
  <si>
    <t>farol trasero L gol sedan 2010-&gt;</t>
  </si>
  <si>
    <t>parachoque delantero gol G4 c/mascara incorporada  2007</t>
  </si>
  <si>
    <t>parachoque delantero gol G6</t>
  </si>
  <si>
    <t>parachoque trasero gol G3 -2005</t>
  </si>
  <si>
    <t>parachoque trasero gol G5</t>
  </si>
  <si>
    <r>
      <t xml:space="preserve">radiador s/aire GOL G2 / G3 </t>
    </r>
    <r>
      <rPr>
        <b/>
        <sz val="10"/>
        <rFont val="Verdana"/>
        <family val="2"/>
      </rPr>
      <t>1.0</t>
    </r>
    <r>
      <rPr>
        <sz val="10"/>
        <rFont val="Verdana"/>
        <family val="2"/>
      </rPr>
      <t xml:space="preserve"> / G4 mecanico</t>
    </r>
  </si>
  <si>
    <t>H1</t>
  </si>
  <si>
    <t>farol trasero exterior R H1 05-&gt;</t>
  </si>
  <si>
    <t>farol trasero L new H1 07-&gt;</t>
  </si>
  <si>
    <t>farol trasero R new H1 07-&gt;</t>
  </si>
  <si>
    <t>optico R H1 -05</t>
  </si>
  <si>
    <t>H100 / PORTER</t>
  </si>
  <si>
    <t>bisel optico L porter 97-&gt;</t>
  </si>
  <si>
    <t xml:space="preserve">capot porter II </t>
  </si>
  <si>
    <t>corner frontal L h 100 95-97</t>
  </si>
  <si>
    <t>cremallera A/V porter II R 05-&gt;</t>
  </si>
  <si>
    <t>deposito l/parabrisas porter 05-&gt;</t>
  </si>
  <si>
    <t>espejo exterior L H 100 - L 300 ( soporte triangular )</t>
  </si>
  <si>
    <t>espejo L H 100 05-&gt; / porter 05-&gt;</t>
  </si>
  <si>
    <t>espejo R H 100 05-&gt; / porter 05-&gt;</t>
  </si>
  <si>
    <t>farol intermitente L H 100 97-</t>
  </si>
  <si>
    <t>farol intermitente L PORTER 97-&gt;</t>
  </si>
  <si>
    <t>farol intermitente R H 100 93-96</t>
  </si>
  <si>
    <t>farol intermitente R H 100 97-</t>
  </si>
  <si>
    <t>farol intermitente R PORTER 94-96</t>
  </si>
  <si>
    <t>farol intermitente R PORTER 97-&gt;</t>
  </si>
  <si>
    <t>farol lateral puerta H100 05-&gt; L/R</t>
  </si>
  <si>
    <t>farol trasero R porter II 05-&gt;</t>
  </si>
  <si>
    <t>manilla interior R H100 / Porter</t>
  </si>
  <si>
    <t>neblinero L H100 / porter 05-&gt;</t>
  </si>
  <si>
    <t>optico R H100 95-97 alternativo</t>
  </si>
  <si>
    <t>optico R porter 97-04</t>
  </si>
  <si>
    <t>parachoque delantero H100 97-03 alternativo</t>
  </si>
  <si>
    <t>parachoque delantero H100 PORTER 05-&gt; alternativo</t>
  </si>
  <si>
    <t>HIACE</t>
  </si>
  <si>
    <t>espejo L hiace 89-99</t>
  </si>
  <si>
    <t>optico R hiace 06-10</t>
  </si>
  <si>
    <t>HILUX</t>
  </si>
  <si>
    <t>aspa HILUX 4x2 89-94 1Y/2Y/3Y/4Y   5 puntas</t>
  </si>
  <si>
    <t>aspa HILUX 4x2 95-  22R-18R  4X2 /4X4  7 PUNTAS</t>
  </si>
  <si>
    <t>bandeja delantera superior L 4x2 hilux KUN25</t>
  </si>
  <si>
    <t>base porta silvin L HILUX 89-97 / R HILUX 84-88</t>
  </si>
  <si>
    <t>base porta silvin R HILUX 89-97 / L HILUX 84-88</t>
  </si>
  <si>
    <t>bigote central mascara HILUX 02-05</t>
  </si>
  <si>
    <t>bisagra L capot HILUX 4x2 89-97</t>
  </si>
  <si>
    <t>bisagra R capot HILUX 4x2 89-97</t>
  </si>
  <si>
    <t>aspa radiador 206 GATE</t>
  </si>
  <si>
    <t>farol lateral ovalo tapabarro L/R blanco ALTERNATIVO 206 / partner / 307</t>
  </si>
  <si>
    <t>guardafango trasero trasero L ANTERIOR</t>
  </si>
  <si>
    <t>marco electro 206 s/ aire ( pantalla radiador ) con araña</t>
  </si>
  <si>
    <t>moldura parachoque delantero 206 -&gt;04</t>
  </si>
  <si>
    <t>motor electroventilador 206 solo</t>
  </si>
  <si>
    <t>neblinero L 206- depo SOLO VERSION SPORT</t>
  </si>
  <si>
    <t>optico L 206 transparente  doble parabola 04-&gt;</t>
  </si>
  <si>
    <t>radiador 206 mecanico CORTO s/aire sirve diesel / bencinero  42 LARGO X 38 ALTO</t>
  </si>
  <si>
    <t>rejilla inferior parachoque delantero 206 -04 lineas horizontales</t>
  </si>
  <si>
    <t>rotula L 206</t>
  </si>
  <si>
    <t>spoiler parachoque delantero plastico negro 206</t>
  </si>
  <si>
    <t xml:space="preserve">soporte R parachoque delantero 307 </t>
  </si>
  <si>
    <t>deposito L/parabrisas new accent 06-&gt;  sin motor</t>
  </si>
  <si>
    <t>espejo manual L ACCENT 94-99 todos</t>
  </si>
  <si>
    <t>espejo manual R ACCENT 94-99 todos</t>
  </si>
  <si>
    <t>farol intermitente L accent 97-99</t>
  </si>
  <si>
    <t>farol intermitente R accent 97-99</t>
  </si>
  <si>
    <t>farol lateral tapabarro L NEW ACCENT 07-&gt;</t>
  </si>
  <si>
    <t>farol lateral tapabarro R NEW ACCENT 07-&gt;</t>
  </si>
  <si>
    <t>farol trasero L accent RB sedan 2011-&gt;</t>
  </si>
  <si>
    <t>guardafango delantero L new accent 06-&gt;</t>
  </si>
  <si>
    <t>guardafango delantero R accent prime 00-05</t>
  </si>
  <si>
    <t>mensula L parachoque delantero NEW ACCENT 06-&gt;</t>
  </si>
  <si>
    <t>mensula R parachoque delantero NEW ACCENT 06-&gt;</t>
  </si>
  <si>
    <t>mensula R parachoque trasero NEW ACCENT 06-&gt;</t>
  </si>
  <si>
    <t>neblinero L accent prime 03-05 redondo</t>
  </si>
  <si>
    <t>neblinero L new accent 06-&gt; ALTERNATIVO</t>
  </si>
  <si>
    <t>neblinero R new accent 06-&gt; ALTERNATIVO</t>
  </si>
  <si>
    <t>optico L accent 97-99 sedan</t>
  </si>
  <si>
    <t>optico L ACCENT PRIME 00-02 ambar</t>
  </si>
  <si>
    <t>optico L ACCENT PRIME 03-04 c/naranjo</t>
  </si>
  <si>
    <t>optico L accent RB 12-&gt; 8 pines</t>
  </si>
  <si>
    <t>optico L NEW ACCENT 06-11 ALTERNATIVO S/regulador</t>
  </si>
  <si>
    <t>optico R accent 94-97 sedan</t>
  </si>
  <si>
    <t>optico R accent 97-99 sedan</t>
  </si>
  <si>
    <t>optico R ACCENT PRIME 03-04 c/naranjo</t>
  </si>
  <si>
    <t xml:space="preserve">parachoque delantero accent 94-97 </t>
  </si>
  <si>
    <t>parachoque trasero accent (4 ptas) 94-99</t>
  </si>
  <si>
    <t>radiador NEW ACCENT 06-&gt; bencinero</t>
  </si>
  <si>
    <t>tapabarro L accent 06-&gt;</t>
  </si>
  <si>
    <t>ALTO</t>
  </si>
  <si>
    <t>farol trasero L ALTO 07-&gt;</t>
  </si>
  <si>
    <t>farol trasero R ALTO 07-&gt;</t>
  </si>
  <si>
    <t>mascara alto K10</t>
  </si>
  <si>
    <t>optico L alto 06-&gt;</t>
  </si>
  <si>
    <t xml:space="preserve">optico R alto 06-&gt; </t>
  </si>
  <si>
    <t>parachoque trasero alto 06-09</t>
  </si>
  <si>
    <t>tapabarro L alto 800 cc 2006-&gt;</t>
  </si>
  <si>
    <t>cilindro chapa contacto avella</t>
  </si>
  <si>
    <t>farol R parachoque delantero AVEO 04-05</t>
  </si>
  <si>
    <t>optico L aveo sedan 07-&gt;</t>
  </si>
  <si>
    <t>parachoque delantero AVEO II SEDAN 07-&gt;</t>
  </si>
  <si>
    <t>espejo R electrico baleno 95-</t>
  </si>
  <si>
    <t>optico L baleno 99- una pieza CH</t>
  </si>
  <si>
    <t>optico R baleno 95-98</t>
  </si>
  <si>
    <t>optico R baleno 99- una pieza CH</t>
  </si>
  <si>
    <t>parachoque delantero p/pintar baleno 99-04</t>
  </si>
  <si>
    <t>neblinero R kia besta 05-10</t>
  </si>
  <si>
    <t>optico L BESTA 05</t>
  </si>
  <si>
    <t>CLIO</t>
  </si>
  <si>
    <t>optico L clio 01-04 fondo negro</t>
  </si>
  <si>
    <t>optico R clio 01-04 fondo negro</t>
  </si>
  <si>
    <t>radiador para bulbo clio II / renault logan / platina</t>
  </si>
  <si>
    <t>optico L corolla 08-10</t>
  </si>
  <si>
    <t>optico R corolla 88-92 AE 90 AUTO JAPONES  CH</t>
  </si>
  <si>
    <t>optico R corolla 93-97</t>
  </si>
  <si>
    <t>parachoque delantero corolla 08-10</t>
  </si>
  <si>
    <t>parachoque delantero corolla 11-&gt;</t>
  </si>
  <si>
    <t>parachoque trasero corolla 10-&gt;  mica reflectante alargada</t>
  </si>
  <si>
    <t>tapabarro L corolla 08-11</t>
  </si>
  <si>
    <t>tapabarro L corolla 98-00  para optico redondo</t>
  </si>
  <si>
    <t>guardafango delantero R new corsa 08-&gt; brasilero</t>
  </si>
  <si>
    <t>guia plastica L parachoque delantero L CORSA EVO-MONTANA</t>
  </si>
  <si>
    <t>manilla exterior delantera R corsa evo / montana</t>
  </si>
  <si>
    <t>mascara UNA FRANJA CORSA 01-08</t>
  </si>
  <si>
    <t xml:space="preserve">moldura paso rueda trasera R CORSA SEDAN - SW LISA </t>
  </si>
  <si>
    <t xml:space="preserve">optico L corsa 00- </t>
  </si>
  <si>
    <t xml:space="preserve">optico L corsa-combo 93-97 ALTERNATIVO </t>
  </si>
  <si>
    <t xml:space="preserve">optico R corsa 00- </t>
  </si>
  <si>
    <t>optico R corsa plus chino</t>
  </si>
  <si>
    <t xml:space="preserve">optico R corsa-combo 93-97 ALTERNATIVO </t>
  </si>
  <si>
    <t>seguro plastico inferior optico CORSA ( GUIA )</t>
  </si>
  <si>
    <t>tapabarro L corsa 93-&gt;</t>
  </si>
  <si>
    <t>tapabarro R corsa 93-&gt;</t>
  </si>
  <si>
    <t>manilla exterior L D-21 / D22  ( delantera / trasera )  -   sunny</t>
  </si>
  <si>
    <t>mascara gris D 21 93-</t>
  </si>
  <si>
    <t>rejilla R parachoque delantero D 21</t>
  </si>
  <si>
    <t>tapabarro R D 21 4x2 93-</t>
  </si>
  <si>
    <t xml:space="preserve">deposito agua radiador D 22 </t>
  </si>
  <si>
    <t>deposito limpia parabrisas D 22  todas</t>
  </si>
  <si>
    <t>farol trasero L D22 2010-&gt; aperna por costado</t>
  </si>
  <si>
    <t>farol trasero L D22 97-01 / D22 2002-2010 / ZNA DONG FENG ( redondeado )</t>
  </si>
  <si>
    <t>farol trasero R D22 01- rojo - blanco - reflectante rojo</t>
  </si>
  <si>
    <t>farol trasero R D22 2010-&gt; aperna por costado</t>
  </si>
  <si>
    <t>farol trasero R D22 97-01 / D22 2002-2010 / ZNA DONG FENG ( redondeado )</t>
  </si>
  <si>
    <t>optico L D 22 02-</t>
  </si>
  <si>
    <t>optico L D 22 97-01</t>
  </si>
  <si>
    <t>optico R D 22 02-</t>
  </si>
  <si>
    <t>optico R D 22 97-01</t>
  </si>
  <si>
    <t>parachoque delantero D22 4x2 2001-&gt; sin extensiones</t>
  </si>
  <si>
    <t xml:space="preserve">parachoque delantero D22 4x4 p/neblinero c/esquinero extensiones </t>
  </si>
  <si>
    <t>tapabarro L D 22  4X2 02-</t>
  </si>
  <si>
    <t>tapabarro L D 22  4X4 02- c/perforacion</t>
  </si>
  <si>
    <t>tapabarro R D 22  4X2 02-</t>
  </si>
  <si>
    <t>tapabarro R D 22  4X4 02- c/perforacion</t>
  </si>
  <si>
    <t>cierre pivote traba capot fiorino duna/fiorino/uno 89-&gt;</t>
  </si>
  <si>
    <t>espejo R fiorino 93-97</t>
  </si>
  <si>
    <t>manilla interior puerta R gol 87-92</t>
  </si>
  <si>
    <t>optico L gol G5 doble parabola</t>
  </si>
  <si>
    <t>optico R gol G5 doble parabola</t>
  </si>
  <si>
    <t>GOLF / VENTO</t>
  </si>
  <si>
    <t>mica falsa L golf 89-98</t>
  </si>
  <si>
    <t>manilla corredera exterior S/ cilindro H1 04-06</t>
  </si>
  <si>
    <t>bisel L cromado HILUX 4x2 89-92</t>
  </si>
  <si>
    <t>bisel L cromado HILUX 4x4 89-92</t>
  </si>
  <si>
    <t>bisel L gris HILUX 4x4 93-97</t>
  </si>
  <si>
    <t>canister HILUX 2 RZ</t>
  </si>
  <si>
    <t>capot hilux KUN CON TOMA AIRE 05-11</t>
  </si>
  <si>
    <t>embudo radiador HILUX 89-&gt;  4x4 / 4x2</t>
  </si>
  <si>
    <t>espejo L cromado HILUX 4x2 98-03</t>
  </si>
  <si>
    <t>espejo L cromado HILUX 4x4 89-97 PUERTA</t>
  </si>
  <si>
    <t>espejo L cromado HILUX kun 05-&gt; manual</t>
  </si>
  <si>
    <t>espejo L negro HILUX 4x2 89-97</t>
  </si>
  <si>
    <t>espejo L negro HILUX 4x4 89-97  A LA PUERTA</t>
  </si>
  <si>
    <t>espejo L negro HILUX kun 05-&gt; manual</t>
  </si>
  <si>
    <t>espejo R cromado hilux 2012-&gt;</t>
  </si>
  <si>
    <t>espejo R cromado HILUX 4x4 89-97 PUERTA</t>
  </si>
  <si>
    <t>espejo R negro HILUX 4x2 89-97</t>
  </si>
  <si>
    <t>espejo R negro HILUX 4x4 89-97 A LA PUERTA</t>
  </si>
  <si>
    <t>espejo R negro HILUX kun 05-&gt; electrico</t>
  </si>
  <si>
    <t>espejo R negro HILUX kun 05-&gt; manual</t>
  </si>
  <si>
    <t>farol intermitente L cromado HILUX 4x2 89-97</t>
  </si>
  <si>
    <t>farol intermitente L cromado HILUX ARGENTINA 04-05</t>
  </si>
  <si>
    <t>farol intermitente L gris HILUX 02- transparente // great wall deer</t>
  </si>
  <si>
    <t>farol intermitente R cromado HILUX 4x2 89-97</t>
  </si>
  <si>
    <t>farol intermitente R cromado HILUX 4x4 89-92</t>
  </si>
  <si>
    <t>farol intermitente R cromado HILUX ARGENTINA 04-05</t>
  </si>
  <si>
    <t>farol intermitente R gris HILUX 02- transparente // great wall deer</t>
  </si>
  <si>
    <t>farol intermitente R gris HILUX 4x2 92-97</t>
  </si>
  <si>
    <t>farol intermitente R gris HILUX 4x4 93-</t>
  </si>
  <si>
    <t>farol intermitente R gris HILUX 4x4 98- gris claro/oscuro</t>
  </si>
  <si>
    <t>farol lateral tapabarro ambar HILUX KUN / COROLLA</t>
  </si>
  <si>
    <t>farol lateral tapabarro blanco HILUX KUN / COROLLA</t>
  </si>
  <si>
    <t>farol parachoque L HILUX 84-88</t>
  </si>
  <si>
    <t>farol parachoque L HILUX 89-97</t>
  </si>
  <si>
    <t>farol parachoque L HILUX argentina 04-&gt; LN 200</t>
  </si>
  <si>
    <t>farol parachoque R HILUX 89-97</t>
  </si>
  <si>
    <t>farol parachoque R HILUX argentina 04-&gt; LN 200</t>
  </si>
  <si>
    <t>farol trasero L HILUX 89-97</t>
  </si>
  <si>
    <t>farol trasero L HILUX 98-04</t>
  </si>
  <si>
    <t>farol trasero L HILUX KUN 05-11</t>
  </si>
  <si>
    <t>farol trasero L HILUX KUN 12-&gt;</t>
  </si>
  <si>
    <t>farol trasero R HILUX 84-88</t>
  </si>
  <si>
    <t>farol trasero R HILUX 89-97</t>
  </si>
  <si>
    <t>farol trasero R HILUX 98-04</t>
  </si>
  <si>
    <t>farol trasero R HILUX KUN 05-11</t>
  </si>
  <si>
    <t>farol trasero R HILUX KUN 12-&gt;</t>
  </si>
  <si>
    <t>guardafango delantero R hilux KUN 06-08</t>
  </si>
  <si>
    <t>guardafango delantero R hilux KUN 09-&gt;</t>
  </si>
  <si>
    <t>manilla a/v HILUX TODAS gris</t>
  </si>
  <si>
    <t>manilla exterior delantera L cromada HILUX 89-&gt;</t>
  </si>
  <si>
    <t>manilla exterior delantera R sin orificio kun</t>
  </si>
  <si>
    <t>manilla exterior trasera R cromada HILUX 89-&gt;</t>
  </si>
  <si>
    <t>manilla portalon plastica negra HILUX 02-&gt; / hilux KUN</t>
  </si>
  <si>
    <t>manilla portalon R/L HILUX 84-</t>
  </si>
  <si>
    <t>mascara cromada HILUX 4x2 98-</t>
  </si>
  <si>
    <t>mascara negra HILUX KUN 05-08</t>
  </si>
  <si>
    <t>mensula R hilux KUN 05/11</t>
  </si>
  <si>
    <t>neblinero kit completo hilux KUN 06/09</t>
  </si>
  <si>
    <t>neblinero kit completo hilux KUN 09/11</t>
  </si>
  <si>
    <t>optico L hilux 05-&gt; ambar</t>
  </si>
  <si>
    <t xml:space="preserve">optico L hilux KUN 09-11  blanco </t>
  </si>
  <si>
    <t xml:space="preserve">optico L hilux KUN 2012-&gt; </t>
  </si>
  <si>
    <t>optico R hilux 05-&gt; ambar</t>
  </si>
  <si>
    <t xml:space="preserve">optico R hilux KUN 09-11  blanco </t>
  </si>
  <si>
    <t xml:space="preserve">optico R hilux KUN 2012-&gt; </t>
  </si>
  <si>
    <t>parachoque delantero cromado HILUX 4x2 89-97</t>
  </si>
  <si>
    <t>perno regulador HILUX '89-96 4x2</t>
  </si>
  <si>
    <t>radiador hilux KUN 05-&gt;  diesel 1KD/2KD</t>
  </si>
  <si>
    <t>radiador HILUX KUN bencinera 05-10</t>
  </si>
  <si>
    <t>spoiler HILUX 4x2 89-97</t>
  </si>
  <si>
    <t>spoiler HILUX 4x2 98-01</t>
  </si>
  <si>
    <t>tapabarro L HILUX 4x2 89-97</t>
  </si>
  <si>
    <t>tapabarro L HILUX 4x2 98-03</t>
  </si>
  <si>
    <t>tapabarro L HILUX 4x4 98-03</t>
  </si>
  <si>
    <t>tapabarro R HILUX 4x2 89-97</t>
  </si>
  <si>
    <t>tapabarro R HILUX 4x2 98-03</t>
  </si>
  <si>
    <t>tapabarro R HILUX 4x4 98-03</t>
  </si>
  <si>
    <t>tapabarro R HILUX KUN 05-&gt; 4x2</t>
  </si>
  <si>
    <t>I10</t>
  </si>
  <si>
    <t>espejo L I10 08 -&gt; manual</t>
  </si>
  <si>
    <t>espejo R I10 08 -&gt; manual</t>
  </si>
  <si>
    <t>optico R I10 08-11</t>
  </si>
  <si>
    <t>KIA RIO</t>
  </si>
  <si>
    <t>farol trasero L kia rio JB 06-12</t>
  </si>
  <si>
    <t>farol trasero R kia rio JB 06-12</t>
  </si>
  <si>
    <t>manilla interior delantera L RIO I</t>
  </si>
  <si>
    <t>neblinero L kia rio 06-10</t>
  </si>
  <si>
    <t>optico L rio II 02- blanco</t>
  </si>
  <si>
    <t>optico L rio JB 06-&gt; fondo cromado</t>
  </si>
  <si>
    <t xml:space="preserve">parachoque delantero rio JB 06-&gt;  </t>
  </si>
  <si>
    <t>L200</t>
  </si>
  <si>
    <t>espejo exterior L negro manual L200 06-&gt; avispa</t>
  </si>
  <si>
    <t>extension tapabarro L 200 98-06</t>
  </si>
  <si>
    <t>farol lateral tapabarro L/R BLANCO L 200 01-&gt;</t>
  </si>
  <si>
    <t>farol parachoque L  L 200 05- blanco</t>
  </si>
  <si>
    <t>farol parachoque L L 200 98-04 amarillo/blanco</t>
  </si>
  <si>
    <t>farol parachoque R  L 200 05- blanco</t>
  </si>
  <si>
    <t>farol parachoque R L 200 98-04 amarillo/blanco</t>
  </si>
  <si>
    <t>farol trasero L L 200 04-&gt; blanco/rojo</t>
  </si>
  <si>
    <t>farol trasero L L 200 98-03 tricolor</t>
  </si>
  <si>
    <t>farol trasero L L200 06-&gt;</t>
  </si>
  <si>
    <t>farol trasero R L 200 04-&gt; blanco/rojo</t>
  </si>
  <si>
    <t>farol trasero R L 200 87-98 cromado</t>
  </si>
  <si>
    <t>farol trasero R L 200 98-03 tricolor</t>
  </si>
  <si>
    <t>farol trasero R L200 06-&gt;</t>
  </si>
  <si>
    <t>guardafango delantero posterior largo L  L200 16-&gt;</t>
  </si>
  <si>
    <t>guardafango delantero posterior largo R  L200 16-&gt;</t>
  </si>
  <si>
    <t>guardafango delantero posterior L L200 06-15</t>
  </si>
  <si>
    <t>guardafango delantero posterior R L200 06-15</t>
  </si>
  <si>
    <t>manilla portalon L200 abarca espacio 3° luz</t>
  </si>
  <si>
    <t>mensula LH L200 07-&gt; avispa</t>
  </si>
  <si>
    <t>mensula RH L200 07-&gt; avispa</t>
  </si>
  <si>
    <t>mica reflectante L corner trasero L200 99-&gt;</t>
  </si>
  <si>
    <t>mica reflectante R corner trasero L200 99-&gt;</t>
  </si>
  <si>
    <t>neblinero L/R  L200 07/09 s/bisel</t>
  </si>
  <si>
    <t>optico L L 200 00-06</t>
  </si>
  <si>
    <t>optico L L200 10-&gt; con rebaje punta blanca fondo negro</t>
  </si>
  <si>
    <t>optico R L 200 00-06</t>
  </si>
  <si>
    <t>optico R L200 07/09 sin rebaje punta blanca</t>
  </si>
  <si>
    <t>optico R L200 10-&gt;  con rebaje punta blanca fondo negro</t>
  </si>
  <si>
    <t>tapabarro L L 200 4x2 dakar 08/09</t>
  </si>
  <si>
    <t>tapabarro R L 200 4x2 dakar 08/09</t>
  </si>
  <si>
    <t>terminal direccion exterior L200 4X4 - MONTERO</t>
  </si>
  <si>
    <t>LANCER</t>
  </si>
  <si>
    <t>farol intermitente R lancer 88-92</t>
  </si>
  <si>
    <t>farol intermitente R lancer 97</t>
  </si>
  <si>
    <t>neblinero L lancer RT</t>
  </si>
  <si>
    <t>neblinero R lancer RT</t>
  </si>
  <si>
    <t>optico L lancer 93-96</t>
  </si>
  <si>
    <t>parachoque trasero lancer 01-&gt;</t>
  </si>
  <si>
    <t>tapabarro R lancer 01-10 GLX</t>
  </si>
  <si>
    <t>LEGACY</t>
  </si>
  <si>
    <t>farol intermitente L legacy 95-97</t>
  </si>
  <si>
    <t>motor electro ventilador legacy 95-</t>
  </si>
  <si>
    <t>radiador legacy 1,8 / 2,0 / 2,2 mecanico 00-05</t>
  </si>
  <si>
    <t>LUV</t>
  </si>
  <si>
    <t>base porta silvin R luv 89-97</t>
  </si>
  <si>
    <t>corner L parachoque cromado luv 98-</t>
  </si>
  <si>
    <t>corner L parachoque negro luv 89-97</t>
  </si>
  <si>
    <t>corner R parachoque negro luv 89-97</t>
  </si>
  <si>
    <t>corner R parachoque negro luv 98-</t>
  </si>
  <si>
    <t>espejo cromado R luv 89-97</t>
  </si>
  <si>
    <t>espejo negro L luv 89-97</t>
  </si>
  <si>
    <t>espejo negro L luv 98-</t>
  </si>
  <si>
    <t>espejo negro L luv DMAX / AUTORRAD CENTURY</t>
  </si>
  <si>
    <t>espejo negro R luv 89-97</t>
  </si>
  <si>
    <t>espejo negro R luv 98-</t>
  </si>
  <si>
    <t>espejo negro R luv DMAX / AUTORRAD CENTURY</t>
  </si>
  <si>
    <t>extension tapabarro kit luv doble cabina</t>
  </si>
  <si>
    <t>farol intermitente L cromado luv 89-97</t>
  </si>
  <si>
    <t>farol intermitente L negro luv 02- transparente</t>
  </si>
  <si>
    <t>farol intermitente L negro luv 98-02 / luv cargo</t>
  </si>
  <si>
    <t>farol intermitente R negro luv 02- transparente</t>
  </si>
  <si>
    <t>farol intermitente R negro luv 98-02 / luv cargo</t>
  </si>
  <si>
    <t>farol parachoque kit (L/R) luv 02-&gt; ambar</t>
  </si>
  <si>
    <t>farol parachoque L luv 02- ambar</t>
  </si>
  <si>
    <t xml:space="preserve">farol parachoque L luv 02- blanco </t>
  </si>
  <si>
    <t>farol parachoque R luv 02- ambar</t>
  </si>
  <si>
    <t>farol spoiler L luv 89-97</t>
  </si>
  <si>
    <t>farol spoiler R luv 89-97</t>
  </si>
  <si>
    <t>farol trasero L cromado luv 89-97</t>
  </si>
  <si>
    <t>farol trasero L luv 02-</t>
  </si>
  <si>
    <t>farol trasero L luv 98-01</t>
  </si>
  <si>
    <t>farol trasero L LUV DMAX 05/09 -  AUTORRAD CENTURY</t>
  </si>
  <si>
    <t>farol trasero L luv Dmax 09-&gt; CLARO</t>
  </si>
  <si>
    <t>farol trasero L luv Dmax 09-&gt; oscuro</t>
  </si>
  <si>
    <t>farol trasero L negro luv 89-97</t>
  </si>
  <si>
    <t>farol trasero R cromado luv 89-97</t>
  </si>
  <si>
    <t>farol trasero R luv 98-01</t>
  </si>
  <si>
    <t>farol trasero R LUV DMAX 05/09 -  AUTORRAD CENTURY</t>
  </si>
  <si>
    <t>farol trasero R luv Dmax 09-&gt; CLARO</t>
  </si>
  <si>
    <t>farol trasero R luv Dmax 09-&gt; oscuro</t>
  </si>
  <si>
    <t>farol trasero R negro luv 89-97</t>
  </si>
  <si>
    <t>frontal luv 89-&gt;</t>
  </si>
  <si>
    <t>frontal LUV DMAX / AUTORRAD CENTURY</t>
  </si>
  <si>
    <t>guardafango delantero plastico R LUV DMAX / AUTORRAD CENTURY -08</t>
  </si>
  <si>
    <t>manilla exterior delantera R negra luv 89-</t>
  </si>
  <si>
    <t>manilla exterior trasera L negra luv 89-</t>
  </si>
  <si>
    <t>manilla exterior trasera R dmax</t>
  </si>
  <si>
    <t>manilla exterior trasera R negra luv 89-</t>
  </si>
  <si>
    <t>mascara cromada luv 96</t>
  </si>
  <si>
    <t>mascara cromada luv 97 para silvin</t>
  </si>
  <si>
    <t>mascara luv dmax sin moldura --&gt;08  basica</t>
  </si>
  <si>
    <t xml:space="preserve">neblinero R LUV DMAX 05-08 / AUTORRAD CENTURY </t>
  </si>
  <si>
    <t>optico L luv 02- (policarbonato )</t>
  </si>
  <si>
    <t>optico R luv 02- (policarbonato )</t>
  </si>
  <si>
    <t>optico R luv 98-02 ( vidrio )</t>
  </si>
  <si>
    <t>parachoque delantero cromado luv 97-98</t>
  </si>
  <si>
    <t>parachoque delantero negro LUV DMAX 05-08 / century</t>
  </si>
  <si>
    <t>parachoque delantero negro LUV DMAX 09-&gt; 4x2</t>
  </si>
  <si>
    <t>parachoque delantero pintado luv 97-98 sin rebaje</t>
  </si>
  <si>
    <t>parachoque delantero plastico luv 03- c/rebaje s/ perforacion neblinero</t>
  </si>
  <si>
    <t>radiador luv 2.2 98-</t>
  </si>
  <si>
    <t>radiador luv 2.3 todas   cat / no cat</t>
  </si>
  <si>
    <t>spoiler luv 89-97</t>
  </si>
  <si>
    <t>spoiler luv 97-02</t>
  </si>
  <si>
    <t>tapabarro L luv 98-</t>
  </si>
  <si>
    <t>tapabarro L LUV DMAX 2009 -&gt;&gt; s/ perforaciones</t>
  </si>
  <si>
    <t>tapabarro R luv 98-</t>
  </si>
  <si>
    <t>tapabarro R LUV DMAX / AUTORRAD CENTURY</t>
  </si>
  <si>
    <t>tapabarro R LUV DMAX 2009 -&gt;&gt; S/ perforaciones</t>
  </si>
  <si>
    <t>MARCAS ASIATICAS</t>
  </si>
  <si>
    <t xml:space="preserve">espejo electrico R chery IQ </t>
  </si>
  <si>
    <t>mica trasera L mahindra pickup</t>
  </si>
  <si>
    <t>mica trasera R mahindra pickup</t>
  </si>
  <si>
    <t>optico L great wall deer / safe</t>
  </si>
  <si>
    <t xml:space="preserve">optico R great wall deer / safe </t>
  </si>
  <si>
    <t>parachoque trasero geely</t>
  </si>
  <si>
    <t>MARCH</t>
  </si>
  <si>
    <t>parachoque delantero march 12-&gt;</t>
  </si>
  <si>
    <t>MARUTI</t>
  </si>
  <si>
    <t>bigote optico L MARUTI II-&gt;</t>
  </si>
  <si>
    <t>bigote optico R MARUTI II-&gt;</t>
  </si>
  <si>
    <t>espejo exterior L maruti 98--&gt;</t>
  </si>
  <si>
    <t>espejo exterior R maruti 98--&gt;</t>
  </si>
  <si>
    <t>farol intermitente L MARUTI II -&gt;</t>
  </si>
  <si>
    <t>farol parachoque L maruti I alternativo</t>
  </si>
  <si>
    <t>farol parachoque R maruti I alternativo</t>
  </si>
  <si>
    <t>farol parachoque R maruti II/III  ALTERNATIVO</t>
  </si>
  <si>
    <t xml:space="preserve">farol trasero L MARUTI I </t>
  </si>
  <si>
    <t>farol trasero L MARUTI II euro</t>
  </si>
  <si>
    <t xml:space="preserve">manilla exterior delantera R MARUTI </t>
  </si>
  <si>
    <t>optico L maruti II - III</t>
  </si>
  <si>
    <t>optico R maruti II - III</t>
  </si>
  <si>
    <t>radiador maruti mecanico</t>
  </si>
  <si>
    <t>MASTER VAN</t>
  </si>
  <si>
    <t>manilla exterior corredera master van R / changan S100/S200/S300</t>
  </si>
  <si>
    <t>optico L apv -2009</t>
  </si>
  <si>
    <t>MAZDA 3</t>
  </si>
  <si>
    <t>farol trasero L exterior cristal mazda 3 sedan 04/09</t>
  </si>
  <si>
    <t>MIGHTY</t>
  </si>
  <si>
    <t>espejo L/R mighty</t>
  </si>
  <si>
    <t>MONZA</t>
  </si>
  <si>
    <t>manilla exterior R MONZA</t>
  </si>
  <si>
    <t>MORNING</t>
  </si>
  <si>
    <t>guardafango delantero  R morning 08-10</t>
  </si>
  <si>
    <t>tapabarro R morning 04/07</t>
  </si>
  <si>
    <t>NAVARA</t>
  </si>
  <si>
    <t xml:space="preserve">espejo electrico L  navara 4x4 </t>
  </si>
  <si>
    <t xml:space="preserve">espejo electrico R  navara 4x4 </t>
  </si>
  <si>
    <t>farol trasero L navara</t>
  </si>
  <si>
    <t>farol trasero R navara</t>
  </si>
  <si>
    <t>tapabarro L navara MOLDURA ANGOSTA 20 cm</t>
  </si>
  <si>
    <t>NKR / NPR</t>
  </si>
  <si>
    <t>farol intermitente L NKR 93-&gt;</t>
  </si>
  <si>
    <t>farol intermitente R NKR 93-&gt;</t>
  </si>
  <si>
    <t>OPTRA</t>
  </si>
  <si>
    <t>bisagra capot L optra</t>
  </si>
  <si>
    <t>bisagra capot R optra</t>
  </si>
  <si>
    <t>farol trasero L optra 03- sedan</t>
  </si>
  <si>
    <t>farol trasero R optra 03- sedan</t>
  </si>
  <si>
    <t>frontal L optra 04-&gt;</t>
  </si>
  <si>
    <t>refuerzo parachoque delantero optra 03-</t>
  </si>
  <si>
    <t>PALIO / STRADA / SIENA</t>
  </si>
  <si>
    <t>deposito auxiliar radiador valeo siena EX</t>
  </si>
  <si>
    <t>farol intermitente L palio 1.3 00-  blanco</t>
  </si>
  <si>
    <t>tapabarro L palio 06-&gt;</t>
  </si>
  <si>
    <t>tapabarro R palio 06-&gt;</t>
  </si>
  <si>
    <t>PARTNER / BERLINGO</t>
  </si>
  <si>
    <t>bigote optico L partner</t>
  </si>
  <si>
    <t>bigote optico R partner</t>
  </si>
  <si>
    <t>espejo exterior L c/perilla BERLINGO/PARTNER --&gt;07</t>
  </si>
  <si>
    <t>espejo exterior R c/perilla BERLINGO/PARTNER --&gt;07</t>
  </si>
  <si>
    <t>farol trasero L expert 07-&gt;</t>
  </si>
  <si>
    <t>farol trasero R PARTNER -05 fume</t>
  </si>
  <si>
    <t>farol trasero R partner maxi 08-&gt;</t>
  </si>
  <si>
    <t>manilla R / trasera portalon   original</t>
  </si>
  <si>
    <t>optico L partner -&gt;03</t>
  </si>
  <si>
    <t>optico R partner -&gt;03</t>
  </si>
  <si>
    <t>parachoque delantero partner -&gt; 03</t>
  </si>
  <si>
    <t>soporte parachoque delantero PARTNER 04-&gt; / berlingo 04-&gt; PAR</t>
  </si>
  <si>
    <t>tapabarro R partner / berlingo 04-&gt;</t>
  </si>
  <si>
    <t>POLO</t>
  </si>
  <si>
    <t>farol trasero L polo Hatch 02-05</t>
  </si>
  <si>
    <t>tapabarro R polo 95-98</t>
  </si>
  <si>
    <t>POP</t>
  </si>
  <si>
    <t>farol intermitente R blanco pop 3 puertas</t>
  </si>
  <si>
    <t>RACER / POINTER</t>
  </si>
  <si>
    <t>amortiguador trasero racer / heaven / pointer / lanos / espero</t>
  </si>
  <si>
    <t>farol intermitente R RACER/POINTER 94-&gt; BLANCO BORDES REDONDEADOS AMPOLLETA AMARILLA</t>
  </si>
  <si>
    <t>farol trasero L racer 94-&gt;</t>
  </si>
  <si>
    <t>RANGER</t>
  </si>
  <si>
    <t>espejo L manual ranger 93-03 basico</t>
  </si>
  <si>
    <t>optico L ranger 98-01 americana s/farol posicion</t>
  </si>
  <si>
    <t>tapabarro R ranger tailandesa 06-09</t>
  </si>
  <si>
    <t>S10</t>
  </si>
  <si>
    <t>farol trasero L S10 apache 01-&gt;</t>
  </si>
  <si>
    <t>piola freno mano trasera L S10 apache</t>
  </si>
  <si>
    <t>piola freno mano trasera R S10 apache</t>
  </si>
  <si>
    <t>tapabarro L S 10 94-01 americana</t>
  </si>
  <si>
    <t>SAIL</t>
  </si>
  <si>
    <t>bandeja L sail</t>
  </si>
  <si>
    <t>guardafango delantero L sail</t>
  </si>
  <si>
    <t xml:space="preserve">mensula delantera L sail </t>
  </si>
  <si>
    <t xml:space="preserve">mensula delantera R sail </t>
  </si>
  <si>
    <t>neblinero L sail 10-14</t>
  </si>
  <si>
    <t>neblinero R sail 10-14</t>
  </si>
  <si>
    <t>optico L sail</t>
  </si>
  <si>
    <t>optico R sail</t>
  </si>
  <si>
    <t xml:space="preserve">parachoque delantero sail </t>
  </si>
  <si>
    <t xml:space="preserve">parachoque trasero sail </t>
  </si>
  <si>
    <t xml:space="preserve">tapabarro R sail </t>
  </si>
  <si>
    <t>SENTRA</t>
  </si>
  <si>
    <t>optico L sentra II 97-00</t>
  </si>
  <si>
    <t>SEPHIA</t>
  </si>
  <si>
    <t>farol parachoque L sephia 96-&gt;</t>
  </si>
  <si>
    <t>SERIE B</t>
  </si>
  <si>
    <t>bigote optico L B 2500 00- ALTERNATIVO</t>
  </si>
  <si>
    <t>bisel R cromado B-2200 98-</t>
  </si>
  <si>
    <t>cremallera a/v trasera R electrica serie B 99-</t>
  </si>
  <si>
    <t>espejo R manual negro B 2500 -98 chico</t>
  </si>
  <si>
    <t>farol intermitente L blanco B 2000 86-95</t>
  </si>
  <si>
    <t>farol intermitente R B-2500 00-02</t>
  </si>
  <si>
    <t>farol intermitente R blanco B 2000 86-95</t>
  </si>
  <si>
    <t>farol trasero L BT50  07-09 CROMADO</t>
  </si>
  <si>
    <t>farol trasero L BT50  07-09 GRIS</t>
  </si>
  <si>
    <t>farol trasero R BT50  07-09 CROMADO</t>
  </si>
  <si>
    <t>farol trasero R BT50  07-09 GRIS</t>
  </si>
  <si>
    <t>farol trasero R cromado B-2000 85-99</t>
  </si>
  <si>
    <t>manilla exterior trasera R serie B 99-</t>
  </si>
  <si>
    <t>mascara gris/cromada BT50 07-&gt;</t>
  </si>
  <si>
    <t>optico L B-2200 98-</t>
  </si>
  <si>
    <t>optico R  B-2500 00-02</t>
  </si>
  <si>
    <t>radiador BT50 mecanica / ranger 06-&gt; tailandesas</t>
  </si>
  <si>
    <t>tapabarro L BT50 4x4 con perforacion</t>
  </si>
  <si>
    <t>tapabarro R BT50 4x2 sin perforacion</t>
  </si>
  <si>
    <t>SONATA</t>
  </si>
  <si>
    <t xml:space="preserve">farol intermitente L sonata 97-99  </t>
  </si>
  <si>
    <t>SPARK</t>
  </si>
  <si>
    <t>espejo R manual p/pintar spark 05-&gt;</t>
  </si>
  <si>
    <t>farol trasero L SPARK 06-&gt; LT / LS</t>
  </si>
  <si>
    <t>farol trasero R SPARK 06-&gt; LT / LS</t>
  </si>
  <si>
    <t>guardafango delantero L spark 06-&gt;</t>
  </si>
  <si>
    <t>guardafango delantero R spark 06-&gt;</t>
  </si>
  <si>
    <t>optico L spark 06-&gt;</t>
  </si>
  <si>
    <t>optico R spark 06-&gt;</t>
  </si>
  <si>
    <t>optico R spark GT 11-13</t>
  </si>
  <si>
    <t>parachoque delantero spark 06-09</t>
  </si>
  <si>
    <t>parachoque trasero spark 06-08 p/pintar completo</t>
  </si>
  <si>
    <t xml:space="preserve">radiador spark 99-05 / matiz </t>
  </si>
  <si>
    <t>radiador spark 06-&gt;</t>
  </si>
  <si>
    <t>radiador spark GT 10-14</t>
  </si>
  <si>
    <t>tapabarro L spark 06-&gt; LT / LS</t>
  </si>
  <si>
    <t>tapabarro L spark GT</t>
  </si>
  <si>
    <t>tapabarro R spark 06-&gt;  LT / LS</t>
  </si>
  <si>
    <t>SPORTAGE</t>
  </si>
  <si>
    <t>farol trasero L sportage  98-02</t>
  </si>
  <si>
    <t>farol trasero R sportage 09-11</t>
  </si>
  <si>
    <t>SUNNY</t>
  </si>
  <si>
    <t>bisel L sunny sedan 85-90</t>
  </si>
  <si>
    <t>parachoque delantero sunny sedan 85-90</t>
  </si>
  <si>
    <t>SWIFT</t>
  </si>
  <si>
    <t>parachoque delantero swift 06-10</t>
  </si>
  <si>
    <t>tapa p/neblinero R swift 06-&gt;</t>
  </si>
  <si>
    <t>TERCEL</t>
  </si>
  <si>
    <t>espejo L fijo c/ regulacion interior tercel 95-99</t>
  </si>
  <si>
    <t>espejo R fijo c/ regulacion interior tercel 95-99</t>
  </si>
  <si>
    <t>espejo R tercel 90-94</t>
  </si>
  <si>
    <t>farol intermitente L tercel 95-97</t>
  </si>
  <si>
    <t>farol intermitente L tercel 98-00</t>
  </si>
  <si>
    <t>farol intermitente R tercel 95-97</t>
  </si>
  <si>
    <t>farol intermitente R tercel 98-00</t>
  </si>
  <si>
    <t>farol trasero L tercel 93-94</t>
  </si>
  <si>
    <t>farol trasero L tercel 95-98</t>
  </si>
  <si>
    <t>farol trasero L tercel 98-00</t>
  </si>
  <si>
    <t>farol trasero R tercel 95-98</t>
  </si>
  <si>
    <t>farol trasero R tercel 98-00</t>
  </si>
  <si>
    <t>manilla exterior delantera L tercel 95-99</t>
  </si>
  <si>
    <t>manilla exterior delantera R tercel 95-99</t>
  </si>
  <si>
    <t>manilla exterior trasera R tercel 95-99</t>
  </si>
  <si>
    <t>mascara tercel 95-97</t>
  </si>
  <si>
    <t>mascara tercel 98-00</t>
  </si>
  <si>
    <t>optico L tercel 95-98</t>
  </si>
  <si>
    <t>optico L tercel 98-00</t>
  </si>
  <si>
    <t>optico R tercel 95-98</t>
  </si>
  <si>
    <t>optico R tercel 98-00</t>
  </si>
  <si>
    <t>parachoque delantero tercel 95-97 sin molduras</t>
  </si>
  <si>
    <t>parachoque trasero tercel 95-97</t>
  </si>
  <si>
    <t>piola CK 0,84 mts tercel 93-&gt; / corolla</t>
  </si>
  <si>
    <t>TERRACAN</t>
  </si>
  <si>
    <t>farol lateral tapabarro terracan</t>
  </si>
  <si>
    <t>TIIDA</t>
  </si>
  <si>
    <t>deposito aux radiador tiida</t>
  </si>
  <si>
    <t>parachoque delantero tiida sedan / hatch 05-09</t>
  </si>
  <si>
    <t>parachoque delantero tiida sedan / hatch 2010-&gt;</t>
  </si>
  <si>
    <t>TUCSON</t>
  </si>
  <si>
    <t>parachoque delantero tucson 05-10</t>
  </si>
  <si>
    <t>V16</t>
  </si>
  <si>
    <t xml:space="preserve">bigote optico L V 16 mex </t>
  </si>
  <si>
    <t xml:space="preserve">bigote optico R V 16 mex </t>
  </si>
  <si>
    <t>espejo exterior fijo L V 16</t>
  </si>
  <si>
    <t>espejo exterior fijo R V 16</t>
  </si>
  <si>
    <t>farol intermitente L V 16 00-08 blanco</t>
  </si>
  <si>
    <t>guardafango delantero L V 16</t>
  </si>
  <si>
    <t>manilla exterior L V16</t>
  </si>
  <si>
    <t>manilla exterior R V16</t>
  </si>
  <si>
    <t>optico L V 16 04- c/farol azul</t>
  </si>
  <si>
    <t>optico R V 16 04-&gt; c/farol azul</t>
  </si>
  <si>
    <t>VECTRA</t>
  </si>
  <si>
    <t>parachoque delantero vectra 96-98</t>
  </si>
  <si>
    <t>VITARA</t>
  </si>
  <si>
    <t>bomba servo freno</t>
  </si>
  <si>
    <t>espejo electrico R vitara 89-98</t>
  </si>
  <si>
    <t>farol trasero L grand vitara 3G 07-&gt; SOLO 3 PUERTAS CROMADO/ROJO</t>
  </si>
  <si>
    <t>farol trasero L vitara</t>
  </si>
  <si>
    <t>mascara vitara 94-98 ( 3 franjas centrales )</t>
  </si>
  <si>
    <t>optico L vitara 89-03 UNA PIEZA s/ reg electrica</t>
  </si>
  <si>
    <t>optico R grand nomade 07-10</t>
  </si>
  <si>
    <t>optico R vitara 89-03 UNA PIEZA s/reg electrica</t>
  </si>
  <si>
    <t>YARIS</t>
  </si>
  <si>
    <t>chapa capot yaris sedan 99-05</t>
  </si>
  <si>
    <t xml:space="preserve">cremallera alzavidrio electrica trasero R new yaris </t>
  </si>
  <si>
    <t>embudo radiador yaris sedan/sport  99-06 con deposito</t>
  </si>
  <si>
    <t xml:space="preserve">espejo L manual yaris sedan 07-&gt; </t>
  </si>
  <si>
    <t>espejo R manual yaris sedan 07-&gt;</t>
  </si>
  <si>
    <t>farol lateral tapabarro L/R yaris 07-&gt;</t>
  </si>
  <si>
    <t>farol trasero L NEW YARIS SEDAN 06-&gt;</t>
  </si>
  <si>
    <t>farol trasero L YARIS 03-06 sedan</t>
  </si>
  <si>
    <t>farol trasero L YARIS 99-02 sedan</t>
  </si>
  <si>
    <t>farol trasero L yaris sedan 14-&gt;</t>
  </si>
  <si>
    <t>farol trasero R NEW YARIS SEDAN 06-&gt;</t>
  </si>
  <si>
    <t>farol trasero R new yaris sport 09-11  blanco borde inferior</t>
  </si>
  <si>
    <t>farol trasero R YARIS 03-06 sedan</t>
  </si>
  <si>
    <t>farol trasero R YARIS 99-02 sedan</t>
  </si>
  <si>
    <t>farol trasero R yaris sedan 14-&gt;</t>
  </si>
  <si>
    <t>frontal completo yaris 03-06 SEDAN</t>
  </si>
  <si>
    <t>guardafango delantero L new yaris sedan 06-&gt;</t>
  </si>
  <si>
    <t>guardafango delantero R new yaris sedan 06-&gt;</t>
  </si>
  <si>
    <t>manilla exterior delantera R yaris 99-05</t>
  </si>
  <si>
    <t>mensula extremo L parachoque delantero YARIS SEDAN 03-06</t>
  </si>
  <si>
    <t>mensula extremo L parachoque delantero YARIS SEDAN 07-&gt;</t>
  </si>
  <si>
    <t>mensula extremo L parachoque trasero yaris sedan 07-&gt;</t>
  </si>
  <si>
    <t>mensula extremo R parachoque delantero YARIS SEDAN 03-06</t>
  </si>
  <si>
    <t>mensula extremo R parachoque delantero YARIS SEDAN 07-&gt;</t>
  </si>
  <si>
    <t>neblinero kit NEW YARIS SEDAN 07-&gt;   sin cableado</t>
  </si>
  <si>
    <t>neblinero R NEW YARIS SEDAN 07-&gt;</t>
  </si>
  <si>
    <t>optico L new yaris sedan 06-&gt; BLANCO</t>
  </si>
  <si>
    <t xml:space="preserve">optico L yaris sedan 99-02 </t>
  </si>
  <si>
    <t>optico R new yaris sedan 06- BLANCO</t>
  </si>
  <si>
    <t>optico R new yaris sedan 06-11 borde ambar</t>
  </si>
  <si>
    <t>optico R yaris sedan 03-06</t>
  </si>
  <si>
    <t>optico R yaris sedan 99-02</t>
  </si>
  <si>
    <t>parachoque delantero new yaris sedan 06/10</t>
  </si>
  <si>
    <t>parachoque delantero new yaris sport 09-11</t>
  </si>
  <si>
    <t>radiador automatico yaris 99-  ch</t>
  </si>
  <si>
    <t>refuerzo parachoque delantero yaris 07-&gt;</t>
  </si>
  <si>
    <t>tapabarro L new yaris sport 06-&gt;</t>
  </si>
  <si>
    <t>tapabarro L yaris sedan 03-06</t>
  </si>
  <si>
    <t>tapabarro L yaris sport 99-06</t>
  </si>
  <si>
    <t>tapabarro R new yaris sport 06-&gt;</t>
  </si>
  <si>
    <t>tapabarro R yaris sedan 06-&gt;</t>
  </si>
  <si>
    <t>CITROEN</t>
  </si>
  <si>
    <t>DAEWOO</t>
  </si>
  <si>
    <t>DAIHATSU</t>
  </si>
  <si>
    <t>DODGE</t>
  </si>
  <si>
    <t>FIAT</t>
  </si>
  <si>
    <t>FORD</t>
  </si>
  <si>
    <t>HONDA</t>
  </si>
  <si>
    <t>HYUNDAI</t>
  </si>
  <si>
    <t>ISUZU</t>
  </si>
  <si>
    <t>KIA</t>
  </si>
  <si>
    <t>MAZDA</t>
  </si>
  <si>
    <t>MITSUBISHI</t>
  </si>
  <si>
    <t>NISSAN</t>
  </si>
  <si>
    <t>SUBARU</t>
  </si>
  <si>
    <t>RENAULT</t>
  </si>
  <si>
    <t>PEUGEOT</t>
  </si>
  <si>
    <t>OPEL</t>
  </si>
  <si>
    <t>SUZUKI</t>
  </si>
  <si>
    <t>TOYOTA</t>
  </si>
  <si>
    <t>VOLKSWAGEN</t>
  </si>
  <si>
    <t>CHEVROLET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</si>
</sst>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[Red]0"/>
    <numFmt numFmtId="165" formatCode="0000"/>
    <numFmt numFmtId="166" formatCode="000"/>
    <numFmt numFmtId="167" formatCode="##\-######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rgb="FF00B050"/>
      <name val="Verdana"/>
      <family val="2"/>
    </font>
    <font>
      <b/>
      <sz val="12"/>
      <color indexed="20"/>
      <name val="Verdana"/>
      <family val="2"/>
    </font>
    <font>
      <sz val="12"/>
      <color indexed="12"/>
      <name val="Verdana"/>
      <family val="2"/>
    </font>
    <font>
      <sz val="12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Verdana"/>
      <family val="2"/>
    </font>
    <font>
      <b/>
      <sz val="14"/>
      <name val="Calibri"/>
      <family val="2"/>
      <scheme val="minor"/>
    </font>
    <font>
      <sz val="18"/>
      <name val="Verdana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left" vertical="center"/>
    </xf>
    <xf numFmtId="3" fontId="3" fillId="2" borderId="2" xfId="1" applyNumberFormat="1" applyFont="1" applyFill="1" applyBorder="1" applyAlignment="1">
      <alignment vertical="center"/>
    </xf>
    <xf numFmtId="3" fontId="4" fillId="2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7" fontId="2" fillId="2" borderId="2" xfId="2" applyNumberFormat="1" applyFont="1" applyFill="1" applyBorder="1" applyAlignment="1">
      <alignment horizontal="center" vertical="center"/>
    </xf>
    <xf numFmtId="167" fontId="2" fillId="2" borderId="2" xfId="2" applyNumberFormat="1" applyFont="1" applyFill="1" applyBorder="1" applyAlignment="1">
      <alignment vertical="center"/>
    </xf>
    <xf numFmtId="3" fontId="2" fillId="2" borderId="2" xfId="2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vertical="center"/>
    </xf>
    <xf numFmtId="3" fontId="2" fillId="2" borderId="2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right" vertical="center"/>
    </xf>
    <xf numFmtId="1" fontId="2" fillId="2" borderId="1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3" fontId="5" fillId="2" borderId="2" xfId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1" fillId="2" borderId="2" xfId="1" applyFont="1" applyFill="1" applyBorder="1" applyAlignment="1">
      <alignment horizontal="center" vertical="center"/>
    </xf>
    <xf numFmtId="3" fontId="11" fillId="2" borderId="2" xfId="2" applyNumberFormat="1" applyFont="1" applyFill="1" applyBorder="1" applyAlignment="1">
      <alignment horizontal="center" vertical="center"/>
    </xf>
    <xf numFmtId="167" fontId="11" fillId="2" borderId="2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4" fillId="2" borderId="2" xfId="1" applyNumberFormat="1" applyFont="1" applyFill="1" applyBorder="1" applyAlignment="1">
      <alignment horizontal="center" vertical="center"/>
    </xf>
    <xf numFmtId="1" fontId="14" fillId="2" borderId="2" xfId="1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9"/>
  <sheetViews>
    <sheetView topLeftCell="B746" zoomScaleNormal="100" workbookViewId="0">
      <selection activeCell="B758" activeCellId="136" sqref="A19:XFD19 A20:XFD20 A23:XFD23 A24:XFD24 A56:XFD56 A65:XFD65 A76:XFD76 A74:XFD74 A79:XFD79 A80:XFD80 A87:XFD88 A103:XFD103 A108:XFD108 A111:XFD111 A110:XFD110 A113:XFD113 A115:XFD115 A120:XFD120 A121:XFD121 A122:XFD122 A124:XFD124 A128:XFD128 A131:XFD131 A133:XFD136 A143:XFD150 A152:XFD155 A157:XFD163 A169:XFD170 A177:XFD180 A205:XFD205 A209:XFD210 A214:XFD217 A219:XFD219 A221:XFD221 A224:XFD224 A226:XFD226 A233:XFD233 A245:XFD245 A244:XFD244 A248:XFD248 A249:XFD249 A252:XFD254 A255:XFD255 A257:XFD257 A265:XFD265 A267:XFD267 A269:XFD269 A275:XFD275 A277:XFD279 A280:XFD283 A287:XFD288 A290:XFD290 A292:XFD292 A301:XFD304 A309:XFD309 A311:XFD311 A319:XFD319 A323:XFD323 A333:XFD333 A332:XFD332 A341:XFD341 A346:XFD346 A347:XFD347 A350:XFD350 A351:XFD351 A361:XFD361 A366:XFD366 A372:XFD372 A384:XFD384 A378:XFD378 A385:XFD385 A401:XFD401 A406:XFD406 A404:XFD404 A416:XFD416 A419:XFD419 A421:XFD421 A427:XFD427 A424:XFD424 A436:XFD436 A442:XFD442 A447:XFD448 A455:XFD455 A470:XFD470 A475:XFD475 A483:XFD483 A494:XFD494 A501:XFD501 A506:XFD506 A517:XFD517 A513:XFD513 A515:XFD515 A521:XFD521 A523:XFD523 A525:XFD525 A530:XFD530 A535:XFD535 A533:XFD533 A537:XFD537 A539:XFD539 A548:XFD548 A551:XFD551 A553:XFD553 A558:XFD558 A565:XFD565 A567:XFD567 A569:XFD569 A570:XFD570 A575:XFD575 A578:XFD578 A582:XFD582 A587:XFD587 A591:XFD591 A594:XFD594 A596:XFD596 A609:XFD609 A617:XFD617 A622:XFD622 A637:XFD637 A641:XFD641 A642:XFD643 A662:XFD662 A672:XFD672 A680:XFD680 A685:XFD685 A692:XFD692 A698:XFD698 A702:XFD702 A709:XFD709 A734:XFD734 A737:XFD737 A743:XFD743 A747:XFD747 A750:XFD750 A752:XFD752 A756:XFD756 A758:XFD759"/>
    </sheetView>
  </sheetViews>
  <sheetFormatPr baseColWidth="10" defaultRowHeight="18.75" x14ac:dyDescent="0.25"/>
  <cols>
    <col min="1" max="1" width="0" style="27" hidden="1" customWidth="1"/>
    <col min="2" max="2" width="29.42578125" style="9" customWidth="1"/>
    <col min="3" max="3" width="6.7109375" style="20" customWidth="1"/>
    <col min="4" max="4" width="4.85546875" style="21" customWidth="1"/>
    <col min="5" max="5" width="8" style="21" customWidth="1"/>
    <col min="6" max="6" width="74" style="9" customWidth="1"/>
    <col min="7" max="8" width="0" style="9" hidden="1" customWidth="1"/>
    <col min="9" max="9" width="11.42578125" style="22"/>
    <col min="10" max="16384" width="11.42578125" style="9"/>
  </cols>
  <sheetData>
    <row r="1" spans="1:9" ht="23.25" x14ac:dyDescent="0.25">
      <c r="B1" s="26" t="s">
        <v>568</v>
      </c>
    </row>
    <row r="2" spans="1:9" ht="27" x14ac:dyDescent="0.25">
      <c r="A2" s="28">
        <v>3</v>
      </c>
      <c r="B2" s="2" t="s">
        <v>568</v>
      </c>
      <c r="C2" s="3">
        <v>16</v>
      </c>
      <c r="D2" s="4">
        <v>200</v>
      </c>
      <c r="E2" s="5">
        <v>500</v>
      </c>
      <c r="F2" s="1" t="s">
        <v>569</v>
      </c>
      <c r="G2" s="6">
        <v>30166.5</v>
      </c>
      <c r="H2" s="7">
        <v>16900</v>
      </c>
      <c r="I2" s="8">
        <v>26990</v>
      </c>
    </row>
    <row r="3" spans="1:9" ht="27" x14ac:dyDescent="0.25">
      <c r="A3" s="28">
        <v>2</v>
      </c>
      <c r="B3" s="2" t="s">
        <v>568</v>
      </c>
      <c r="C3" s="3">
        <v>16</v>
      </c>
      <c r="D3" s="4">
        <v>660</v>
      </c>
      <c r="E3" s="5">
        <v>1001</v>
      </c>
      <c r="F3" s="1" t="s">
        <v>570</v>
      </c>
      <c r="G3" s="6">
        <v>0</v>
      </c>
      <c r="H3" s="15"/>
      <c r="I3" s="8">
        <v>6900</v>
      </c>
    </row>
    <row r="4" spans="1:9" ht="27" x14ac:dyDescent="0.25">
      <c r="A4" s="28">
        <v>1</v>
      </c>
      <c r="B4" s="2" t="s">
        <v>568</v>
      </c>
      <c r="C4" s="3">
        <v>16</v>
      </c>
      <c r="D4" s="4">
        <v>660</v>
      </c>
      <c r="E4" s="5">
        <v>1004</v>
      </c>
      <c r="F4" s="1" t="s">
        <v>571</v>
      </c>
      <c r="G4" s="6">
        <v>0</v>
      </c>
      <c r="H4" s="15"/>
      <c r="I4" s="8">
        <v>6900</v>
      </c>
    </row>
    <row r="5" spans="1:9" ht="27" x14ac:dyDescent="0.25">
      <c r="A5" s="28">
        <v>1</v>
      </c>
      <c r="B5" s="2" t="s">
        <v>568</v>
      </c>
      <c r="C5" s="3">
        <v>16</v>
      </c>
      <c r="D5" s="4">
        <v>200</v>
      </c>
      <c r="E5" s="5">
        <v>100</v>
      </c>
      <c r="F5" s="1" t="s">
        <v>572</v>
      </c>
      <c r="G5" s="6">
        <v>76799.625</v>
      </c>
      <c r="H5" s="7">
        <v>43025</v>
      </c>
      <c r="I5" s="8">
        <v>68990</v>
      </c>
    </row>
    <row r="6" spans="1:9" ht="27" x14ac:dyDescent="0.25">
      <c r="A6" s="28">
        <v>1</v>
      </c>
      <c r="B6" s="2" t="s">
        <v>568</v>
      </c>
      <c r="C6" s="3">
        <v>16</v>
      </c>
      <c r="D6" s="4">
        <v>200</v>
      </c>
      <c r="E6" s="5">
        <v>101</v>
      </c>
      <c r="F6" s="1" t="s">
        <v>573</v>
      </c>
      <c r="G6" s="6">
        <v>71043</v>
      </c>
      <c r="H6" s="7">
        <v>39800</v>
      </c>
      <c r="I6" s="8">
        <v>63990</v>
      </c>
    </row>
    <row r="7" spans="1:9" ht="27" x14ac:dyDescent="0.25">
      <c r="A7" s="28">
        <v>2</v>
      </c>
      <c r="B7" s="2" t="s">
        <v>568</v>
      </c>
      <c r="C7" s="3">
        <v>16</v>
      </c>
      <c r="D7" s="4">
        <v>200</v>
      </c>
      <c r="E7" s="5">
        <v>4000</v>
      </c>
      <c r="F7" s="1" t="s">
        <v>574</v>
      </c>
      <c r="G7" s="6">
        <v>53999.819999999992</v>
      </c>
      <c r="H7" s="7">
        <v>30252</v>
      </c>
      <c r="I7" s="8">
        <v>48990</v>
      </c>
    </row>
    <row r="8" spans="1:9" ht="27" x14ac:dyDescent="0.25">
      <c r="A8" s="28"/>
      <c r="B8" s="23" t="s">
        <v>838</v>
      </c>
      <c r="C8" s="3"/>
      <c r="D8" s="4"/>
      <c r="E8" s="5"/>
      <c r="F8" s="1"/>
      <c r="G8" s="6"/>
      <c r="H8" s="7"/>
      <c r="I8" s="8"/>
    </row>
    <row r="9" spans="1:9" ht="27" x14ac:dyDescent="0.25">
      <c r="A9" s="28">
        <v>1</v>
      </c>
      <c r="B9" s="10" t="s">
        <v>59</v>
      </c>
      <c r="C9" s="3">
        <v>15</v>
      </c>
      <c r="D9" s="4">
        <v>51</v>
      </c>
      <c r="E9" s="5">
        <v>1142</v>
      </c>
      <c r="F9" s="11" t="s">
        <v>60</v>
      </c>
      <c r="G9" s="6">
        <v>17832.150000000001</v>
      </c>
      <c r="H9" s="7">
        <v>9990</v>
      </c>
      <c r="I9" s="8">
        <v>15990</v>
      </c>
    </row>
    <row r="10" spans="1:9" ht="27" x14ac:dyDescent="0.25">
      <c r="A10" s="28">
        <v>1</v>
      </c>
      <c r="B10" s="10" t="s">
        <v>59</v>
      </c>
      <c r="C10" s="3">
        <v>15</v>
      </c>
      <c r="D10" s="4">
        <v>51</v>
      </c>
      <c r="E10" s="5">
        <v>1160</v>
      </c>
      <c r="F10" s="11" t="s">
        <v>61</v>
      </c>
      <c r="G10" s="6">
        <v>17728.62</v>
      </c>
      <c r="H10" s="7">
        <v>9932</v>
      </c>
      <c r="I10" s="8">
        <v>15990</v>
      </c>
    </row>
    <row r="11" spans="1:9" ht="27" x14ac:dyDescent="0.25">
      <c r="A11" s="28">
        <v>2</v>
      </c>
      <c r="B11" s="10" t="s">
        <v>59</v>
      </c>
      <c r="C11" s="3">
        <v>15</v>
      </c>
      <c r="D11" s="4">
        <v>51</v>
      </c>
      <c r="E11" s="5">
        <v>1410</v>
      </c>
      <c r="F11" s="11" t="s">
        <v>62</v>
      </c>
      <c r="G11" s="6">
        <v>24750</v>
      </c>
      <c r="H11" s="7">
        <v>13865.546218487396</v>
      </c>
      <c r="I11" s="8">
        <v>21490</v>
      </c>
    </row>
    <row r="12" spans="1:9" ht="27" x14ac:dyDescent="0.25">
      <c r="A12" s="28">
        <v>5</v>
      </c>
      <c r="B12" s="10" t="s">
        <v>59</v>
      </c>
      <c r="C12" s="3">
        <v>15</v>
      </c>
      <c r="D12" s="4">
        <v>51</v>
      </c>
      <c r="E12" s="5">
        <v>1500</v>
      </c>
      <c r="F12" s="11" t="s">
        <v>63</v>
      </c>
      <c r="G12" s="6">
        <v>17850</v>
      </c>
      <c r="H12" s="7">
        <v>10000</v>
      </c>
      <c r="I12" s="8">
        <v>15990</v>
      </c>
    </row>
    <row r="13" spans="1:9" ht="27" x14ac:dyDescent="0.25">
      <c r="A13" s="28">
        <v>4</v>
      </c>
      <c r="B13" s="10" t="s">
        <v>59</v>
      </c>
      <c r="C13" s="3">
        <v>15</v>
      </c>
      <c r="D13" s="4">
        <v>51</v>
      </c>
      <c r="E13" s="5">
        <v>1506</v>
      </c>
      <c r="F13" s="11" t="s">
        <v>305</v>
      </c>
      <c r="G13" s="6">
        <v>9956.73</v>
      </c>
      <c r="H13" s="7">
        <v>5578</v>
      </c>
      <c r="I13" s="8">
        <v>6990</v>
      </c>
    </row>
    <row r="14" spans="1:9" ht="27" x14ac:dyDescent="0.25">
      <c r="A14" s="28">
        <v>3</v>
      </c>
      <c r="B14" s="10" t="s">
        <v>59</v>
      </c>
      <c r="C14" s="3">
        <v>15</v>
      </c>
      <c r="D14" s="4">
        <v>51</v>
      </c>
      <c r="E14" s="5">
        <v>1601</v>
      </c>
      <c r="F14" s="11" t="s">
        <v>64</v>
      </c>
      <c r="G14" s="6">
        <v>21063</v>
      </c>
      <c r="H14" s="7">
        <v>11800</v>
      </c>
      <c r="I14" s="8">
        <v>18490</v>
      </c>
    </row>
    <row r="15" spans="1:9" ht="27" x14ac:dyDescent="0.25">
      <c r="A15" s="28">
        <v>1</v>
      </c>
      <c r="B15" s="10" t="s">
        <v>59</v>
      </c>
      <c r="C15" s="3">
        <v>15</v>
      </c>
      <c r="D15" s="4">
        <v>51</v>
      </c>
      <c r="E15" s="5">
        <v>1700</v>
      </c>
      <c r="F15" s="11" t="s">
        <v>65</v>
      </c>
      <c r="G15" s="6">
        <v>14994</v>
      </c>
      <c r="H15" s="7">
        <f>12000*0.7</f>
        <v>8400</v>
      </c>
      <c r="I15" s="8">
        <v>12900</v>
      </c>
    </row>
    <row r="16" spans="1:9" ht="27" x14ac:dyDescent="0.25">
      <c r="A16" s="28">
        <v>3</v>
      </c>
      <c r="B16" s="10" t="s">
        <v>59</v>
      </c>
      <c r="C16" s="3">
        <v>15</v>
      </c>
      <c r="D16" s="4">
        <v>51</v>
      </c>
      <c r="E16" s="5">
        <v>1710</v>
      </c>
      <c r="F16" s="11" t="s">
        <v>66</v>
      </c>
      <c r="G16" s="6">
        <v>24857.909999999996</v>
      </c>
      <c r="H16" s="7">
        <v>13926</v>
      </c>
      <c r="I16" s="8">
        <v>21490</v>
      </c>
    </row>
    <row r="17" spans="1:9" ht="27" x14ac:dyDescent="0.25">
      <c r="A17" s="28">
        <v>5</v>
      </c>
      <c r="B17" s="10" t="s">
        <v>59</v>
      </c>
      <c r="C17" s="3">
        <v>15</v>
      </c>
      <c r="D17" s="4">
        <v>51</v>
      </c>
      <c r="E17" s="5">
        <v>1801</v>
      </c>
      <c r="F17" s="11" t="s">
        <v>67</v>
      </c>
      <c r="G17" s="6">
        <v>21063</v>
      </c>
      <c r="H17" s="7">
        <v>11800</v>
      </c>
      <c r="I17" s="8">
        <v>18490</v>
      </c>
    </row>
    <row r="18" spans="1:9" ht="27" x14ac:dyDescent="0.25">
      <c r="A18" s="28">
        <v>1</v>
      </c>
      <c r="B18" s="10" t="s">
        <v>59</v>
      </c>
      <c r="C18" s="3">
        <v>15</v>
      </c>
      <c r="D18" s="4">
        <v>51</v>
      </c>
      <c r="E18" s="5">
        <v>1900</v>
      </c>
      <c r="F18" s="11" t="s">
        <v>68</v>
      </c>
      <c r="G18" s="6">
        <v>14994</v>
      </c>
      <c r="H18" s="7">
        <f>12000*0.7</f>
        <v>8400</v>
      </c>
      <c r="I18" s="8">
        <v>12900</v>
      </c>
    </row>
    <row r="19" spans="1:9" ht="27" x14ac:dyDescent="0.25">
      <c r="A19" s="28">
        <v>1</v>
      </c>
      <c r="B19" s="10" t="s">
        <v>59</v>
      </c>
      <c r="C19" s="3">
        <v>15</v>
      </c>
      <c r="D19" s="4">
        <v>51</v>
      </c>
      <c r="E19" s="5">
        <v>2600</v>
      </c>
      <c r="F19" s="11" t="s">
        <v>69</v>
      </c>
      <c r="G19" s="6">
        <v>28012.004999999997</v>
      </c>
      <c r="H19" s="7">
        <v>15693</v>
      </c>
      <c r="I19" s="8">
        <v>24490</v>
      </c>
    </row>
    <row r="20" spans="1:9" ht="27" x14ac:dyDescent="0.25">
      <c r="A20" s="28">
        <v>2</v>
      </c>
      <c r="B20" s="10" t="s">
        <v>59</v>
      </c>
      <c r="C20" s="3">
        <v>15</v>
      </c>
      <c r="D20" s="4">
        <v>51</v>
      </c>
      <c r="E20" s="5">
        <v>2690</v>
      </c>
      <c r="F20" s="11" t="s">
        <v>306</v>
      </c>
      <c r="G20" s="6">
        <v>22455.3</v>
      </c>
      <c r="H20" s="7">
        <v>12580</v>
      </c>
      <c r="I20" s="8">
        <v>19490</v>
      </c>
    </row>
    <row r="21" spans="1:9" ht="27" x14ac:dyDescent="0.25">
      <c r="A21" s="28">
        <v>1</v>
      </c>
      <c r="B21" s="10" t="s">
        <v>59</v>
      </c>
      <c r="C21" s="3">
        <v>15</v>
      </c>
      <c r="D21" s="4">
        <v>51</v>
      </c>
      <c r="E21" s="5">
        <v>2700</v>
      </c>
      <c r="F21" s="11" t="s">
        <v>70</v>
      </c>
      <c r="G21" s="6">
        <v>28012.004999999997</v>
      </c>
      <c r="H21" s="7">
        <v>15693</v>
      </c>
      <c r="I21" s="8">
        <v>24490</v>
      </c>
    </row>
    <row r="22" spans="1:9" ht="27" x14ac:dyDescent="0.25">
      <c r="A22" s="28">
        <v>3</v>
      </c>
      <c r="B22" s="10" t="s">
        <v>59</v>
      </c>
      <c r="C22" s="3">
        <v>15</v>
      </c>
      <c r="D22" s="4">
        <v>51</v>
      </c>
      <c r="E22" s="5">
        <v>2703</v>
      </c>
      <c r="F22" s="11" t="s">
        <v>71</v>
      </c>
      <c r="G22" s="6">
        <v>27708.555</v>
      </c>
      <c r="H22" s="7">
        <v>15523</v>
      </c>
      <c r="I22" s="8">
        <v>23990</v>
      </c>
    </row>
    <row r="23" spans="1:9" ht="27" x14ac:dyDescent="0.25">
      <c r="A23" s="28">
        <v>3</v>
      </c>
      <c r="B23" s="10" t="s">
        <v>59</v>
      </c>
      <c r="C23" s="3">
        <v>15</v>
      </c>
      <c r="D23" s="4">
        <v>51</v>
      </c>
      <c r="E23" s="5">
        <v>2805</v>
      </c>
      <c r="F23" s="11" t="s">
        <v>307</v>
      </c>
      <c r="G23" s="6">
        <v>27160.560000000001</v>
      </c>
      <c r="H23" s="7">
        <v>15216</v>
      </c>
      <c r="I23" s="8">
        <v>23490</v>
      </c>
    </row>
    <row r="24" spans="1:9" ht="27" x14ac:dyDescent="0.25">
      <c r="A24" s="28">
        <v>6</v>
      </c>
      <c r="B24" s="10" t="s">
        <v>59</v>
      </c>
      <c r="C24" s="3">
        <v>15</v>
      </c>
      <c r="D24" s="4">
        <v>51</v>
      </c>
      <c r="E24" s="5">
        <v>3900</v>
      </c>
      <c r="F24" s="11" t="s">
        <v>72</v>
      </c>
      <c r="G24" s="6">
        <v>32008.619999999995</v>
      </c>
      <c r="H24" s="7">
        <v>17932</v>
      </c>
      <c r="I24" s="8">
        <v>28990</v>
      </c>
    </row>
    <row r="25" spans="1:9" ht="27" x14ac:dyDescent="0.25">
      <c r="A25" s="28">
        <v>2</v>
      </c>
      <c r="B25" s="10" t="s">
        <v>59</v>
      </c>
      <c r="C25" s="3">
        <v>15</v>
      </c>
      <c r="D25" s="4">
        <v>51</v>
      </c>
      <c r="E25" s="5">
        <v>3901</v>
      </c>
      <c r="F25" s="11" t="s">
        <v>73</v>
      </c>
      <c r="G25" s="6">
        <v>32008.619999999995</v>
      </c>
      <c r="H25" s="7">
        <v>17932</v>
      </c>
      <c r="I25" s="8">
        <v>28990</v>
      </c>
    </row>
    <row r="26" spans="1:9" ht="27" x14ac:dyDescent="0.25">
      <c r="A26" s="28">
        <v>2</v>
      </c>
      <c r="B26" s="2" t="s">
        <v>136</v>
      </c>
      <c r="C26" s="3">
        <v>15</v>
      </c>
      <c r="D26" s="4">
        <v>67</v>
      </c>
      <c r="E26" s="5">
        <v>7900</v>
      </c>
      <c r="F26" s="1" t="s">
        <v>137</v>
      </c>
      <c r="G26" s="6">
        <v>39527.040000000001</v>
      </c>
      <c r="H26" s="7">
        <v>22144</v>
      </c>
      <c r="I26" s="8">
        <v>35990</v>
      </c>
    </row>
    <row r="27" spans="1:9" ht="27" x14ac:dyDescent="0.25">
      <c r="A27" s="28">
        <v>1</v>
      </c>
      <c r="B27" s="2" t="s">
        <v>502</v>
      </c>
      <c r="C27" s="3">
        <v>15</v>
      </c>
      <c r="D27" s="4">
        <v>87</v>
      </c>
      <c r="E27" s="5">
        <v>450</v>
      </c>
      <c r="F27" s="1" t="s">
        <v>503</v>
      </c>
      <c r="G27" s="6">
        <v>6187.5</v>
      </c>
      <c r="H27" s="7">
        <v>3466.386554621849</v>
      </c>
      <c r="I27" s="8">
        <v>5490</v>
      </c>
    </row>
    <row r="28" spans="1:9" ht="27" x14ac:dyDescent="0.25">
      <c r="A28" s="28">
        <v>1</v>
      </c>
      <c r="B28" s="2" t="s">
        <v>502</v>
      </c>
      <c r="C28" s="3">
        <v>15</v>
      </c>
      <c r="D28" s="4">
        <v>87</v>
      </c>
      <c r="E28" s="5">
        <v>950</v>
      </c>
      <c r="F28" s="1" t="s">
        <v>504</v>
      </c>
      <c r="G28" s="6">
        <v>12993.014999999999</v>
      </c>
      <c r="H28" s="7">
        <v>7279</v>
      </c>
      <c r="I28" s="8">
        <v>10900</v>
      </c>
    </row>
    <row r="29" spans="1:9" ht="27" x14ac:dyDescent="0.25">
      <c r="A29" s="28">
        <v>3</v>
      </c>
      <c r="B29" s="2" t="s">
        <v>502</v>
      </c>
      <c r="C29" s="3">
        <v>15</v>
      </c>
      <c r="D29" s="4">
        <v>87</v>
      </c>
      <c r="E29" s="5">
        <v>975</v>
      </c>
      <c r="F29" s="1" t="s">
        <v>505</v>
      </c>
      <c r="G29" s="6">
        <v>6954.36</v>
      </c>
      <c r="H29" s="7">
        <v>3896</v>
      </c>
      <c r="I29" s="8">
        <v>5490</v>
      </c>
    </row>
    <row r="30" spans="1:9" ht="27" x14ac:dyDescent="0.25">
      <c r="A30" s="28">
        <v>3</v>
      </c>
      <c r="B30" s="2" t="s">
        <v>502</v>
      </c>
      <c r="C30" s="3">
        <v>15</v>
      </c>
      <c r="D30" s="4">
        <v>87</v>
      </c>
      <c r="E30" s="5">
        <v>1075</v>
      </c>
      <c r="F30" s="1" t="s">
        <v>506</v>
      </c>
      <c r="G30" s="6">
        <v>6954.36</v>
      </c>
      <c r="H30" s="7">
        <v>3896</v>
      </c>
      <c r="I30" s="8">
        <v>5490</v>
      </c>
    </row>
    <row r="31" spans="1:9" ht="27" x14ac:dyDescent="0.25">
      <c r="A31" s="28">
        <v>1</v>
      </c>
      <c r="B31" s="2" t="s">
        <v>502</v>
      </c>
      <c r="C31" s="3">
        <v>15</v>
      </c>
      <c r="D31" s="4">
        <v>87</v>
      </c>
      <c r="E31" s="5">
        <v>1100</v>
      </c>
      <c r="F31" s="1" t="s">
        <v>507</v>
      </c>
      <c r="G31" s="6">
        <v>7247.0999999999995</v>
      </c>
      <c r="H31" s="7">
        <f>4060</f>
        <v>4060</v>
      </c>
      <c r="I31" s="8">
        <v>5490</v>
      </c>
    </row>
    <row r="32" spans="1:9" ht="27" x14ac:dyDescent="0.25">
      <c r="A32" s="28">
        <v>1</v>
      </c>
      <c r="B32" s="2" t="s">
        <v>502</v>
      </c>
      <c r="C32" s="3">
        <v>15</v>
      </c>
      <c r="D32" s="4">
        <v>87</v>
      </c>
      <c r="E32" s="5">
        <v>1900</v>
      </c>
      <c r="F32" s="1" t="s">
        <v>508</v>
      </c>
      <c r="G32" s="6">
        <v>7718.1614999999983</v>
      </c>
      <c r="H32" s="7">
        <f>4970*0.87</f>
        <v>4323.8999999999996</v>
      </c>
      <c r="I32" s="8">
        <v>6490</v>
      </c>
    </row>
    <row r="33" spans="1:9" ht="27" x14ac:dyDescent="0.25">
      <c r="A33" s="28">
        <v>2</v>
      </c>
      <c r="B33" s="2" t="s">
        <v>502</v>
      </c>
      <c r="C33" s="3">
        <v>15</v>
      </c>
      <c r="D33" s="4">
        <v>87</v>
      </c>
      <c r="E33" s="5">
        <v>1950</v>
      </c>
      <c r="F33" s="1" t="s">
        <v>509</v>
      </c>
      <c r="G33" s="6">
        <v>5801.4285</v>
      </c>
      <c r="H33" s="7">
        <f>4643*0.7</f>
        <v>3250.1</v>
      </c>
      <c r="I33" s="8">
        <v>3990</v>
      </c>
    </row>
    <row r="34" spans="1:9" ht="27" x14ac:dyDescent="0.25">
      <c r="A34" s="28">
        <v>1</v>
      </c>
      <c r="B34" s="2" t="s">
        <v>502</v>
      </c>
      <c r="C34" s="3">
        <v>15</v>
      </c>
      <c r="D34" s="4">
        <v>87</v>
      </c>
      <c r="E34" s="5">
        <v>1975</v>
      </c>
      <c r="F34" s="1" t="s">
        <v>510</v>
      </c>
      <c r="G34" s="6">
        <v>10858.2264</v>
      </c>
      <c r="H34" s="7">
        <f>6992*0.87</f>
        <v>6083.04</v>
      </c>
      <c r="I34" s="8">
        <v>6990</v>
      </c>
    </row>
    <row r="35" spans="1:9" ht="27" x14ac:dyDescent="0.25">
      <c r="A35" s="28">
        <v>2</v>
      </c>
      <c r="B35" s="2" t="s">
        <v>502</v>
      </c>
      <c r="C35" s="3">
        <v>15</v>
      </c>
      <c r="D35" s="4">
        <v>87</v>
      </c>
      <c r="E35" s="5">
        <v>1977</v>
      </c>
      <c r="F35" s="1" t="s">
        <v>511</v>
      </c>
      <c r="G35" s="6">
        <v>28686.734999999997</v>
      </c>
      <c r="H35" s="7">
        <v>16071</v>
      </c>
      <c r="I35" s="8">
        <v>24490</v>
      </c>
    </row>
    <row r="36" spans="1:9" ht="27" x14ac:dyDescent="0.25">
      <c r="A36" s="28">
        <v>1</v>
      </c>
      <c r="B36" s="2" t="s">
        <v>502</v>
      </c>
      <c r="C36" s="3">
        <v>15</v>
      </c>
      <c r="D36" s="4">
        <v>87</v>
      </c>
      <c r="E36" s="5">
        <v>2000</v>
      </c>
      <c r="F36" s="1" t="s">
        <v>512</v>
      </c>
      <c r="G36" s="6">
        <v>5801.25</v>
      </c>
      <c r="H36" s="7">
        <v>3250</v>
      </c>
      <c r="I36" s="8">
        <v>3990</v>
      </c>
    </row>
    <row r="37" spans="1:9" ht="27" x14ac:dyDescent="0.25">
      <c r="A37" s="28">
        <v>2</v>
      </c>
      <c r="B37" s="2" t="s">
        <v>502</v>
      </c>
      <c r="C37" s="3">
        <v>15</v>
      </c>
      <c r="D37" s="4">
        <v>87</v>
      </c>
      <c r="E37" s="5">
        <v>2025</v>
      </c>
      <c r="F37" s="1" t="s">
        <v>513</v>
      </c>
      <c r="G37" s="6">
        <v>10858.2264</v>
      </c>
      <c r="H37" s="7">
        <f>6992*0.87</f>
        <v>6083.04</v>
      </c>
      <c r="I37" s="8">
        <v>6990</v>
      </c>
    </row>
    <row r="38" spans="1:9" ht="27" x14ac:dyDescent="0.25">
      <c r="A38" s="28">
        <v>2</v>
      </c>
      <c r="B38" s="2" t="s">
        <v>502</v>
      </c>
      <c r="C38" s="3">
        <v>15</v>
      </c>
      <c r="D38" s="4">
        <v>87</v>
      </c>
      <c r="E38" s="5">
        <v>2026</v>
      </c>
      <c r="F38" s="1" t="s">
        <v>514</v>
      </c>
      <c r="G38" s="6">
        <v>28686.734999999997</v>
      </c>
      <c r="H38" s="7">
        <v>16071</v>
      </c>
      <c r="I38" s="8">
        <v>24490</v>
      </c>
    </row>
    <row r="39" spans="1:9" ht="27" x14ac:dyDescent="0.25">
      <c r="A39" s="28">
        <v>3</v>
      </c>
      <c r="B39" s="2" t="s">
        <v>502</v>
      </c>
      <c r="C39" s="3">
        <v>15</v>
      </c>
      <c r="D39" s="4">
        <v>87</v>
      </c>
      <c r="E39" s="5"/>
      <c r="F39" s="1" t="s">
        <v>515</v>
      </c>
      <c r="G39" s="6">
        <v>30345</v>
      </c>
      <c r="H39" s="7">
        <v>17000</v>
      </c>
      <c r="I39" s="8">
        <v>26990</v>
      </c>
    </row>
    <row r="40" spans="1:9" ht="27" x14ac:dyDescent="0.25">
      <c r="A40" s="28">
        <v>1</v>
      </c>
      <c r="B40" s="2" t="s">
        <v>502</v>
      </c>
      <c r="C40" s="3">
        <v>15</v>
      </c>
      <c r="D40" s="4">
        <v>87</v>
      </c>
      <c r="E40" s="5">
        <v>2100</v>
      </c>
      <c r="F40" s="1" t="s">
        <v>516</v>
      </c>
      <c r="G40" s="6">
        <v>3555</v>
      </c>
      <c r="H40" s="7">
        <v>1991.5966386554624</v>
      </c>
      <c r="I40" s="8">
        <v>2990</v>
      </c>
    </row>
    <row r="41" spans="1:9" ht="27" x14ac:dyDescent="0.25">
      <c r="A41" s="28">
        <v>1</v>
      </c>
      <c r="B41" s="2" t="s">
        <v>502</v>
      </c>
      <c r="C41" s="3">
        <v>15</v>
      </c>
      <c r="D41" s="4">
        <v>87</v>
      </c>
      <c r="E41" s="5">
        <v>2125</v>
      </c>
      <c r="F41" s="1" t="s">
        <v>517</v>
      </c>
      <c r="G41" s="6">
        <v>3134.46</v>
      </c>
      <c r="H41" s="7">
        <v>1756</v>
      </c>
      <c r="I41" s="8">
        <v>2490</v>
      </c>
    </row>
    <row r="42" spans="1:9" ht="27" x14ac:dyDescent="0.25">
      <c r="A42" s="28">
        <v>2</v>
      </c>
      <c r="B42" s="2" t="s">
        <v>502</v>
      </c>
      <c r="C42" s="3">
        <v>15</v>
      </c>
      <c r="D42" s="4">
        <v>87</v>
      </c>
      <c r="E42" s="5">
        <v>2175</v>
      </c>
      <c r="F42" s="1" t="s">
        <v>518</v>
      </c>
      <c r="G42" s="6">
        <v>3082.6950000000002</v>
      </c>
      <c r="H42" s="7">
        <v>1727</v>
      </c>
      <c r="I42" s="8">
        <v>2490</v>
      </c>
    </row>
    <row r="43" spans="1:9" ht="27" x14ac:dyDescent="0.25">
      <c r="A43" s="28">
        <v>2</v>
      </c>
      <c r="B43" s="2" t="s">
        <v>502</v>
      </c>
      <c r="C43" s="3">
        <v>15</v>
      </c>
      <c r="D43" s="4">
        <v>87</v>
      </c>
      <c r="E43" s="5">
        <v>2225</v>
      </c>
      <c r="F43" s="1" t="s">
        <v>519</v>
      </c>
      <c r="G43" s="6">
        <v>3134.46</v>
      </c>
      <c r="H43" s="7">
        <v>1756</v>
      </c>
      <c r="I43" s="8">
        <v>2490</v>
      </c>
    </row>
    <row r="44" spans="1:9" ht="27" x14ac:dyDescent="0.25">
      <c r="A44" s="28">
        <v>2</v>
      </c>
      <c r="B44" s="2" t="s">
        <v>502</v>
      </c>
      <c r="C44" s="3">
        <v>15</v>
      </c>
      <c r="D44" s="4">
        <v>87</v>
      </c>
      <c r="E44" s="5">
        <v>2275</v>
      </c>
      <c r="F44" s="1" t="s">
        <v>520</v>
      </c>
      <c r="G44" s="6">
        <v>3082.6950000000002</v>
      </c>
      <c r="H44" s="7">
        <v>1727</v>
      </c>
      <c r="I44" s="8">
        <v>2490</v>
      </c>
    </row>
    <row r="45" spans="1:9" ht="27" x14ac:dyDescent="0.25">
      <c r="A45" s="28">
        <v>1</v>
      </c>
      <c r="B45" s="2" t="s">
        <v>502</v>
      </c>
      <c r="C45" s="3">
        <v>15</v>
      </c>
      <c r="D45" s="4">
        <v>87</v>
      </c>
      <c r="E45" s="5">
        <v>2310</v>
      </c>
      <c r="F45" s="1" t="s">
        <v>521</v>
      </c>
      <c r="G45" s="6">
        <v>0</v>
      </c>
      <c r="H45" s="7"/>
      <c r="I45" s="8">
        <v>4900</v>
      </c>
    </row>
    <row r="46" spans="1:9" ht="27" x14ac:dyDescent="0.25">
      <c r="A46" s="28">
        <v>2</v>
      </c>
      <c r="B46" s="2" t="s">
        <v>502</v>
      </c>
      <c r="C46" s="3">
        <v>15</v>
      </c>
      <c r="D46" s="4">
        <v>87</v>
      </c>
      <c r="E46" s="5">
        <v>2426</v>
      </c>
      <c r="F46" s="1" t="s">
        <v>522</v>
      </c>
      <c r="G46" s="6">
        <v>0</v>
      </c>
      <c r="H46" s="7"/>
      <c r="I46" s="8">
        <v>2900</v>
      </c>
    </row>
    <row r="47" spans="1:9" ht="27" x14ac:dyDescent="0.25">
      <c r="A47" s="28">
        <v>2</v>
      </c>
      <c r="B47" s="2" t="s">
        <v>502</v>
      </c>
      <c r="C47" s="3">
        <v>15</v>
      </c>
      <c r="D47" s="4">
        <v>87</v>
      </c>
      <c r="E47" s="5">
        <v>2375</v>
      </c>
      <c r="F47" s="1" t="s">
        <v>523</v>
      </c>
      <c r="G47" s="6">
        <v>2568.9719999999998</v>
      </c>
      <c r="H47" s="7">
        <f>2056*0.7</f>
        <v>1439.1999999999998</v>
      </c>
      <c r="I47" s="8">
        <v>1990</v>
      </c>
    </row>
    <row r="48" spans="1:9" ht="27" x14ac:dyDescent="0.25">
      <c r="A48" s="28">
        <v>1</v>
      </c>
      <c r="B48" s="2" t="s">
        <v>502</v>
      </c>
      <c r="C48" s="3">
        <v>15</v>
      </c>
      <c r="D48" s="4">
        <v>87</v>
      </c>
      <c r="E48" s="5">
        <v>2578</v>
      </c>
      <c r="F48" s="1" t="s">
        <v>524</v>
      </c>
      <c r="G48" s="6">
        <v>2568.9719999999998</v>
      </c>
      <c r="H48" s="7">
        <f>2056*0.7</f>
        <v>1439.1999999999998</v>
      </c>
      <c r="I48" s="8">
        <v>1990</v>
      </c>
    </row>
    <row r="49" spans="1:9" ht="27" x14ac:dyDescent="0.25">
      <c r="A49" s="28">
        <v>1</v>
      </c>
      <c r="B49" s="2" t="s">
        <v>502</v>
      </c>
      <c r="C49" s="3">
        <v>15</v>
      </c>
      <c r="D49" s="4">
        <v>87</v>
      </c>
      <c r="E49" s="5">
        <v>2400</v>
      </c>
      <c r="F49" s="1" t="s">
        <v>525</v>
      </c>
      <c r="G49" s="6">
        <v>1456.56</v>
      </c>
      <c r="H49" s="7">
        <v>816</v>
      </c>
      <c r="I49" s="8">
        <v>990</v>
      </c>
    </row>
    <row r="50" spans="1:9" ht="27" x14ac:dyDescent="0.25">
      <c r="A50" s="28">
        <v>4</v>
      </c>
      <c r="B50" s="2" t="s">
        <v>502</v>
      </c>
      <c r="C50" s="3">
        <v>15</v>
      </c>
      <c r="D50" s="4">
        <v>87</v>
      </c>
      <c r="E50" s="5">
        <v>2475</v>
      </c>
      <c r="F50" s="1" t="s">
        <v>526</v>
      </c>
      <c r="G50" s="6">
        <v>1444.0649999999998</v>
      </c>
      <c r="H50" s="7">
        <v>809</v>
      </c>
      <c r="I50" s="8">
        <v>990</v>
      </c>
    </row>
    <row r="51" spans="1:9" ht="27" x14ac:dyDescent="0.25">
      <c r="A51" s="28">
        <v>1</v>
      </c>
      <c r="B51" s="2" t="s">
        <v>502</v>
      </c>
      <c r="C51" s="3">
        <v>15</v>
      </c>
      <c r="D51" s="4">
        <v>87</v>
      </c>
      <c r="E51" s="5">
        <v>2525</v>
      </c>
      <c r="F51" s="1" t="s">
        <v>527</v>
      </c>
      <c r="G51" s="6">
        <v>6840</v>
      </c>
      <c r="H51" s="7">
        <v>3831.932773109244</v>
      </c>
      <c r="I51" s="8">
        <v>5490</v>
      </c>
    </row>
    <row r="52" spans="1:9" ht="27" x14ac:dyDescent="0.25">
      <c r="A52" s="28">
        <v>2</v>
      </c>
      <c r="B52" s="2" t="s">
        <v>502</v>
      </c>
      <c r="C52" s="3">
        <v>15</v>
      </c>
      <c r="D52" s="4">
        <v>87</v>
      </c>
      <c r="E52" s="5">
        <v>2550</v>
      </c>
      <c r="F52" s="1" t="s">
        <v>528</v>
      </c>
      <c r="G52" s="6">
        <v>5469.4184999999998</v>
      </c>
      <c r="H52" s="7">
        <f>4714*0.65</f>
        <v>3064.1</v>
      </c>
      <c r="I52" s="8">
        <v>3490</v>
      </c>
    </row>
    <row r="53" spans="1:9" ht="27" x14ac:dyDescent="0.25">
      <c r="A53" s="28">
        <v>1</v>
      </c>
      <c r="B53" s="2" t="s">
        <v>502</v>
      </c>
      <c r="C53" s="3">
        <v>15</v>
      </c>
      <c r="D53" s="4">
        <v>87</v>
      </c>
      <c r="E53" s="5">
        <v>2575</v>
      </c>
      <c r="F53" s="1" t="s">
        <v>529</v>
      </c>
      <c r="G53" s="6">
        <v>7875.42</v>
      </c>
      <c r="H53" s="7">
        <v>4412</v>
      </c>
      <c r="I53" s="8">
        <v>6490</v>
      </c>
    </row>
    <row r="54" spans="1:9" ht="27" x14ac:dyDescent="0.25">
      <c r="A54" s="28">
        <v>1</v>
      </c>
      <c r="B54" s="2" t="s">
        <v>502</v>
      </c>
      <c r="C54" s="3">
        <v>15</v>
      </c>
      <c r="D54" s="4">
        <v>87</v>
      </c>
      <c r="E54" s="5">
        <v>2576</v>
      </c>
      <c r="F54" s="1" t="s">
        <v>530</v>
      </c>
      <c r="G54" s="6">
        <v>15658.02</v>
      </c>
      <c r="H54" s="7">
        <f>12900*0.68</f>
        <v>8772</v>
      </c>
      <c r="I54" s="8">
        <v>13490</v>
      </c>
    </row>
    <row r="55" spans="1:9" ht="27" x14ac:dyDescent="0.25">
      <c r="A55" s="28">
        <v>2</v>
      </c>
      <c r="B55" s="2" t="s">
        <v>502</v>
      </c>
      <c r="C55" s="3">
        <v>15</v>
      </c>
      <c r="D55" s="4">
        <v>87</v>
      </c>
      <c r="E55" s="5">
        <v>2577</v>
      </c>
      <c r="F55" s="1" t="s">
        <v>531</v>
      </c>
      <c r="G55" s="6">
        <v>21325.394999999997</v>
      </c>
      <c r="H55" s="7">
        <v>11947</v>
      </c>
      <c r="I55" s="8">
        <v>18490</v>
      </c>
    </row>
    <row r="56" spans="1:9" ht="27" x14ac:dyDescent="0.25">
      <c r="A56" s="28">
        <v>1</v>
      </c>
      <c r="B56" s="2" t="s">
        <v>502</v>
      </c>
      <c r="C56" s="3">
        <v>15</v>
      </c>
      <c r="D56" s="4">
        <v>87</v>
      </c>
      <c r="E56" s="5">
        <v>2578</v>
      </c>
      <c r="F56" s="1" t="s">
        <v>532</v>
      </c>
      <c r="G56" s="6">
        <v>21325.394999999997</v>
      </c>
      <c r="H56" s="7">
        <v>11947</v>
      </c>
      <c r="I56" s="8">
        <v>18490</v>
      </c>
    </row>
    <row r="57" spans="1:9" ht="27" x14ac:dyDescent="0.25">
      <c r="A57" s="28">
        <v>4</v>
      </c>
      <c r="B57" s="2" t="s">
        <v>502</v>
      </c>
      <c r="C57" s="3">
        <v>15</v>
      </c>
      <c r="D57" s="4">
        <v>87</v>
      </c>
      <c r="E57" s="5">
        <v>2600</v>
      </c>
      <c r="F57" s="1" t="s">
        <v>533</v>
      </c>
      <c r="G57" s="6">
        <v>5071.1849999999995</v>
      </c>
      <c r="H57" s="7">
        <v>2841</v>
      </c>
      <c r="I57" s="8">
        <v>3490</v>
      </c>
    </row>
    <row r="58" spans="1:9" ht="27" x14ac:dyDescent="0.25">
      <c r="A58" s="28">
        <v>9</v>
      </c>
      <c r="B58" s="2" t="s">
        <v>502</v>
      </c>
      <c r="C58" s="3">
        <v>15</v>
      </c>
      <c r="D58" s="4">
        <v>87</v>
      </c>
      <c r="E58" s="5">
        <v>2625</v>
      </c>
      <c r="F58" s="1" t="s">
        <v>534</v>
      </c>
      <c r="G58" s="6">
        <v>6840</v>
      </c>
      <c r="H58" s="7">
        <v>3831.932773109244</v>
      </c>
      <c r="I58" s="8">
        <v>5490</v>
      </c>
    </row>
    <row r="59" spans="1:9" ht="27" x14ac:dyDescent="0.25">
      <c r="A59" s="28">
        <v>1</v>
      </c>
      <c r="B59" s="2" t="s">
        <v>502</v>
      </c>
      <c r="C59" s="3">
        <v>15</v>
      </c>
      <c r="D59" s="4">
        <v>87</v>
      </c>
      <c r="E59" s="5">
        <v>2700</v>
      </c>
      <c r="F59" s="1" t="s">
        <v>535</v>
      </c>
      <c r="G59" s="6">
        <v>7875.42</v>
      </c>
      <c r="H59" s="7">
        <v>4412</v>
      </c>
      <c r="I59" s="8">
        <v>6490</v>
      </c>
    </row>
    <row r="60" spans="1:9" ht="27" x14ac:dyDescent="0.25">
      <c r="A60" s="28">
        <v>2</v>
      </c>
      <c r="B60" s="2" t="s">
        <v>502</v>
      </c>
      <c r="C60" s="3">
        <v>15</v>
      </c>
      <c r="D60" s="4">
        <v>87</v>
      </c>
      <c r="E60" s="5">
        <v>2652</v>
      </c>
      <c r="F60" s="1" t="s">
        <v>536</v>
      </c>
      <c r="G60" s="6">
        <v>15658.02</v>
      </c>
      <c r="H60" s="7">
        <f>12900*0.68</f>
        <v>8772</v>
      </c>
      <c r="I60" s="8">
        <v>13490</v>
      </c>
    </row>
    <row r="61" spans="1:9" ht="27" x14ac:dyDescent="0.25">
      <c r="A61" s="28">
        <v>3</v>
      </c>
      <c r="B61" s="2" t="s">
        <v>502</v>
      </c>
      <c r="C61" s="3">
        <v>15</v>
      </c>
      <c r="D61" s="4">
        <v>87</v>
      </c>
      <c r="E61" s="5">
        <v>2655</v>
      </c>
      <c r="F61" s="1" t="s">
        <v>537</v>
      </c>
      <c r="G61" s="6">
        <v>21325.394999999997</v>
      </c>
      <c r="H61" s="7">
        <v>11947</v>
      </c>
      <c r="I61" s="8">
        <v>18490</v>
      </c>
    </row>
    <row r="62" spans="1:9" ht="27" x14ac:dyDescent="0.25">
      <c r="A62" s="28">
        <v>1</v>
      </c>
      <c r="B62" s="2" t="s">
        <v>502</v>
      </c>
      <c r="C62" s="3">
        <v>15</v>
      </c>
      <c r="D62" s="4">
        <v>87</v>
      </c>
      <c r="E62" s="5">
        <v>2654</v>
      </c>
      <c r="F62" s="1" t="s">
        <v>538</v>
      </c>
      <c r="G62" s="6">
        <v>21325.394999999997</v>
      </c>
      <c r="H62" s="7">
        <v>11947</v>
      </c>
      <c r="I62" s="8">
        <v>18490</v>
      </c>
    </row>
    <row r="63" spans="1:9" ht="27" x14ac:dyDescent="0.25">
      <c r="A63" s="28">
        <v>1</v>
      </c>
      <c r="B63" s="2" t="s">
        <v>502</v>
      </c>
      <c r="C63" s="3">
        <v>15</v>
      </c>
      <c r="D63" s="4">
        <v>87</v>
      </c>
      <c r="E63" s="5">
        <v>2675</v>
      </c>
      <c r="F63" s="1" t="s">
        <v>539</v>
      </c>
      <c r="G63" s="6">
        <v>5071.1849999999995</v>
      </c>
      <c r="H63" s="7">
        <v>2841</v>
      </c>
      <c r="I63" s="8">
        <v>3490</v>
      </c>
    </row>
    <row r="64" spans="1:9" ht="27" x14ac:dyDescent="0.25">
      <c r="A64" s="28">
        <v>2</v>
      </c>
      <c r="B64" s="2" t="s">
        <v>502</v>
      </c>
      <c r="C64" s="3">
        <v>15</v>
      </c>
      <c r="D64" s="4">
        <v>87</v>
      </c>
      <c r="E64" s="5">
        <v>2775</v>
      </c>
      <c r="F64" s="1" t="s">
        <v>540</v>
      </c>
      <c r="G64" s="6">
        <v>45674.579999999994</v>
      </c>
      <c r="H64" s="7">
        <v>25588</v>
      </c>
      <c r="I64" s="8">
        <v>40990</v>
      </c>
    </row>
    <row r="65" spans="1:9" ht="27" x14ac:dyDescent="0.25">
      <c r="A65" s="28">
        <v>1</v>
      </c>
      <c r="B65" s="2" t="s">
        <v>502</v>
      </c>
      <c r="C65" s="3">
        <v>15</v>
      </c>
      <c r="D65" s="4">
        <v>87</v>
      </c>
      <c r="E65" s="5">
        <v>9990</v>
      </c>
      <c r="F65" s="1" t="s">
        <v>541</v>
      </c>
      <c r="G65" s="6">
        <v>59624.354999999996</v>
      </c>
      <c r="H65" s="7">
        <v>33403</v>
      </c>
      <c r="I65" s="8">
        <v>52990</v>
      </c>
    </row>
    <row r="66" spans="1:9" ht="27" x14ac:dyDescent="0.25">
      <c r="A66" s="28">
        <v>2</v>
      </c>
      <c r="B66" s="2" t="s">
        <v>502</v>
      </c>
      <c r="C66" s="3">
        <v>15</v>
      </c>
      <c r="D66" s="4">
        <v>87</v>
      </c>
      <c r="E66" s="5">
        <v>2930</v>
      </c>
      <c r="F66" s="1" t="s">
        <v>542</v>
      </c>
      <c r="G66" s="6">
        <v>13050.135</v>
      </c>
      <c r="H66" s="7">
        <v>7311</v>
      </c>
      <c r="I66" s="8">
        <v>10900</v>
      </c>
    </row>
    <row r="67" spans="1:9" ht="27" x14ac:dyDescent="0.25">
      <c r="A67" s="28">
        <v>3</v>
      </c>
      <c r="B67" s="2" t="s">
        <v>502</v>
      </c>
      <c r="C67" s="3">
        <v>15</v>
      </c>
      <c r="D67" s="4">
        <v>87</v>
      </c>
      <c r="E67" s="5">
        <v>3075</v>
      </c>
      <c r="F67" s="1" t="s">
        <v>543</v>
      </c>
      <c r="G67" s="6">
        <v>4275</v>
      </c>
      <c r="H67" s="7">
        <v>2394.9579831932774</v>
      </c>
      <c r="I67" s="8">
        <v>3490</v>
      </c>
    </row>
    <row r="68" spans="1:9" ht="27" x14ac:dyDescent="0.25">
      <c r="A68" s="28">
        <v>1</v>
      </c>
      <c r="B68" s="2" t="s">
        <v>502</v>
      </c>
      <c r="C68" s="3">
        <v>15</v>
      </c>
      <c r="D68" s="4">
        <v>87</v>
      </c>
      <c r="E68" s="5">
        <v>3125</v>
      </c>
      <c r="F68" s="1" t="s">
        <v>544</v>
      </c>
      <c r="G68" s="6">
        <v>4500</v>
      </c>
      <c r="H68" s="7">
        <v>2521.0084033613448</v>
      </c>
      <c r="I68" s="8">
        <v>3490</v>
      </c>
    </row>
    <row r="69" spans="1:9" ht="27" x14ac:dyDescent="0.25">
      <c r="A69" s="28">
        <v>1</v>
      </c>
      <c r="B69" s="2" t="s">
        <v>502</v>
      </c>
      <c r="C69" s="3">
        <v>15</v>
      </c>
      <c r="D69" s="4">
        <v>87</v>
      </c>
      <c r="E69" s="5">
        <v>3152</v>
      </c>
      <c r="F69" s="1" t="s">
        <v>545</v>
      </c>
      <c r="G69" s="6">
        <v>7987.5</v>
      </c>
      <c r="H69" s="7">
        <v>4474.7899159663866</v>
      </c>
      <c r="I69" s="8">
        <v>6490</v>
      </c>
    </row>
    <row r="70" spans="1:9" ht="27" x14ac:dyDescent="0.25">
      <c r="A70" s="28">
        <v>1</v>
      </c>
      <c r="B70" s="2" t="s">
        <v>502</v>
      </c>
      <c r="C70" s="3">
        <v>15</v>
      </c>
      <c r="D70" s="4">
        <v>87</v>
      </c>
      <c r="E70" s="5">
        <v>3175</v>
      </c>
      <c r="F70" s="1" t="s">
        <v>546</v>
      </c>
      <c r="G70" s="6">
        <v>4500</v>
      </c>
      <c r="H70" s="7">
        <v>2521.0084033613448</v>
      </c>
      <c r="I70" s="8">
        <v>3490</v>
      </c>
    </row>
    <row r="71" spans="1:9" ht="27" x14ac:dyDescent="0.25">
      <c r="A71" s="28">
        <v>3</v>
      </c>
      <c r="B71" s="2" t="s">
        <v>502</v>
      </c>
      <c r="C71" s="3">
        <v>15</v>
      </c>
      <c r="D71" s="4">
        <v>87</v>
      </c>
      <c r="E71" s="5">
        <v>3450</v>
      </c>
      <c r="F71" s="1" t="s">
        <v>547</v>
      </c>
      <c r="G71" s="6">
        <v>29616.720000000001</v>
      </c>
      <c r="H71" s="7">
        <v>16592</v>
      </c>
      <c r="I71" s="8">
        <v>26990</v>
      </c>
    </row>
    <row r="72" spans="1:9" ht="27" x14ac:dyDescent="0.25">
      <c r="A72" s="28">
        <v>1</v>
      </c>
      <c r="B72" s="2" t="s">
        <v>502</v>
      </c>
      <c r="C72" s="3">
        <v>15</v>
      </c>
      <c r="D72" s="4">
        <v>87</v>
      </c>
      <c r="E72" s="5">
        <v>3375</v>
      </c>
      <c r="F72" s="1" t="s">
        <v>548</v>
      </c>
      <c r="G72" s="6">
        <v>23967.45</v>
      </c>
      <c r="H72" s="7">
        <v>13427.142857142859</v>
      </c>
      <c r="I72" s="8">
        <v>20990</v>
      </c>
    </row>
    <row r="73" spans="1:9" ht="27" x14ac:dyDescent="0.25">
      <c r="A73" s="28">
        <v>1</v>
      </c>
      <c r="B73" s="2" t="s">
        <v>502</v>
      </c>
      <c r="C73" s="3">
        <v>15</v>
      </c>
      <c r="D73" s="4">
        <v>87</v>
      </c>
      <c r="E73" s="5">
        <v>3560</v>
      </c>
      <c r="F73" s="1" t="s">
        <v>549</v>
      </c>
      <c r="G73" s="6">
        <v>24299.204999999998</v>
      </c>
      <c r="H73" s="7">
        <v>13613</v>
      </c>
      <c r="I73" s="8">
        <v>21490</v>
      </c>
    </row>
    <row r="74" spans="1:9" ht="27" x14ac:dyDescent="0.25">
      <c r="A74" s="28">
        <v>1</v>
      </c>
      <c r="B74" s="2" t="s">
        <v>502</v>
      </c>
      <c r="C74" s="3">
        <v>15</v>
      </c>
      <c r="D74" s="4">
        <v>87</v>
      </c>
      <c r="E74" s="5">
        <v>3789</v>
      </c>
      <c r="F74" s="1" t="s">
        <v>550</v>
      </c>
      <c r="G74" s="6">
        <v>14101.5</v>
      </c>
      <c r="H74" s="7">
        <v>7900</v>
      </c>
      <c r="I74" s="8">
        <v>12900</v>
      </c>
    </row>
    <row r="75" spans="1:9" ht="27" x14ac:dyDescent="0.25">
      <c r="A75" s="28">
        <v>1</v>
      </c>
      <c r="B75" s="2" t="s">
        <v>502</v>
      </c>
      <c r="C75" s="3">
        <v>15</v>
      </c>
      <c r="D75" s="4">
        <v>87</v>
      </c>
      <c r="E75" s="5">
        <v>3800</v>
      </c>
      <c r="F75" s="1" t="s">
        <v>551</v>
      </c>
      <c r="G75" s="6">
        <v>17244.885000000002</v>
      </c>
      <c r="H75" s="7">
        <v>9661</v>
      </c>
      <c r="I75" s="8">
        <v>15490</v>
      </c>
    </row>
    <row r="76" spans="1:9" ht="27" x14ac:dyDescent="0.25">
      <c r="A76" s="28">
        <v>2</v>
      </c>
      <c r="B76" s="2" t="s">
        <v>502</v>
      </c>
      <c r="C76" s="3">
        <v>15</v>
      </c>
      <c r="D76" s="4">
        <v>87</v>
      </c>
      <c r="E76" s="5">
        <v>3853</v>
      </c>
      <c r="F76" s="1" t="s">
        <v>552</v>
      </c>
      <c r="G76" s="6">
        <v>17244.885000000002</v>
      </c>
      <c r="H76" s="7">
        <v>9661</v>
      </c>
      <c r="I76" s="8">
        <v>15490</v>
      </c>
    </row>
    <row r="77" spans="1:9" ht="27" x14ac:dyDescent="0.25">
      <c r="A77" s="28">
        <v>2</v>
      </c>
      <c r="B77" s="2" t="s">
        <v>502</v>
      </c>
      <c r="C77" s="3">
        <v>15</v>
      </c>
      <c r="D77" s="4">
        <v>87</v>
      </c>
      <c r="E77" s="5">
        <v>3875</v>
      </c>
      <c r="F77" s="1" t="s">
        <v>553</v>
      </c>
      <c r="G77" s="6">
        <v>14420.74725</v>
      </c>
      <c r="H77" s="7">
        <f>12429*0.65</f>
        <v>8078.85</v>
      </c>
      <c r="I77" s="8">
        <v>12900</v>
      </c>
    </row>
    <row r="78" spans="1:9" ht="27" x14ac:dyDescent="0.25">
      <c r="A78" s="28">
        <v>1</v>
      </c>
      <c r="B78" s="2" t="s">
        <v>502</v>
      </c>
      <c r="C78" s="3">
        <v>15</v>
      </c>
      <c r="D78" s="4">
        <v>87</v>
      </c>
      <c r="E78" s="5">
        <v>4050</v>
      </c>
      <c r="F78" s="1" t="s">
        <v>554</v>
      </c>
      <c r="G78" s="6">
        <v>29079.180000000004</v>
      </c>
      <c r="H78" s="7">
        <v>16290.857142857145</v>
      </c>
      <c r="I78" s="8">
        <v>25490</v>
      </c>
    </row>
    <row r="79" spans="1:9" ht="27" x14ac:dyDescent="0.25">
      <c r="A79" s="28">
        <v>3</v>
      </c>
      <c r="B79" s="2" t="s">
        <v>502</v>
      </c>
      <c r="C79" s="3">
        <v>15</v>
      </c>
      <c r="D79" s="4">
        <v>87</v>
      </c>
      <c r="E79" s="5">
        <v>4150</v>
      </c>
      <c r="F79" s="1" t="s">
        <v>555</v>
      </c>
      <c r="G79" s="6">
        <v>35457.24</v>
      </c>
      <c r="H79" s="7">
        <v>19864</v>
      </c>
      <c r="I79" s="8">
        <v>31990</v>
      </c>
    </row>
    <row r="80" spans="1:9" ht="27" x14ac:dyDescent="0.25">
      <c r="A80" s="28">
        <v>1</v>
      </c>
      <c r="B80" s="2" t="s">
        <v>502</v>
      </c>
      <c r="C80" s="3">
        <v>15</v>
      </c>
      <c r="D80" s="4">
        <v>87</v>
      </c>
      <c r="E80" s="5">
        <v>4160</v>
      </c>
      <c r="F80" s="1" t="s">
        <v>556</v>
      </c>
      <c r="G80" s="6">
        <v>51499.034999999989</v>
      </c>
      <c r="H80" s="7">
        <v>28851</v>
      </c>
      <c r="I80" s="8">
        <v>45990</v>
      </c>
    </row>
    <row r="81" spans="1:9" ht="27" x14ac:dyDescent="0.25">
      <c r="A81" s="28">
        <v>1</v>
      </c>
      <c r="B81" s="2" t="s">
        <v>502</v>
      </c>
      <c r="C81" s="3">
        <v>15</v>
      </c>
      <c r="D81" s="4">
        <v>87</v>
      </c>
      <c r="E81" s="5">
        <v>4175</v>
      </c>
      <c r="F81" s="1" t="s">
        <v>557</v>
      </c>
      <c r="G81" s="6">
        <v>15580.5</v>
      </c>
      <c r="H81" s="7">
        <v>8728.5714285714294</v>
      </c>
      <c r="I81" s="8">
        <v>13490</v>
      </c>
    </row>
    <row r="82" spans="1:9" ht="27" x14ac:dyDescent="0.25">
      <c r="A82" s="28">
        <v>2</v>
      </c>
      <c r="B82" s="2" t="s">
        <v>502</v>
      </c>
      <c r="C82" s="3">
        <v>15</v>
      </c>
      <c r="D82" s="4">
        <v>87</v>
      </c>
      <c r="E82" s="5">
        <v>4250</v>
      </c>
      <c r="F82" s="1" t="s">
        <v>558</v>
      </c>
      <c r="G82" s="6">
        <v>35600.04</v>
      </c>
      <c r="H82" s="7">
        <v>19944</v>
      </c>
      <c r="I82" s="8">
        <v>31990</v>
      </c>
    </row>
    <row r="83" spans="1:9" ht="27" x14ac:dyDescent="0.25">
      <c r="A83" s="28">
        <v>2</v>
      </c>
      <c r="B83" s="2" t="s">
        <v>502</v>
      </c>
      <c r="C83" s="3">
        <v>15</v>
      </c>
      <c r="D83" s="4">
        <v>87</v>
      </c>
      <c r="E83" s="5">
        <v>4680</v>
      </c>
      <c r="F83" s="1" t="s">
        <v>559</v>
      </c>
      <c r="G83" s="6">
        <v>49275</v>
      </c>
      <c r="H83" s="7">
        <v>27605.042016806725</v>
      </c>
      <c r="I83" s="8">
        <v>43990</v>
      </c>
    </row>
    <row r="84" spans="1:9" ht="27" x14ac:dyDescent="0.25">
      <c r="A84" s="28">
        <v>1</v>
      </c>
      <c r="B84" s="2" t="s">
        <v>502</v>
      </c>
      <c r="C84" s="3">
        <v>15</v>
      </c>
      <c r="D84" s="4">
        <v>87</v>
      </c>
      <c r="E84" s="5">
        <v>4678</v>
      </c>
      <c r="F84" s="1" t="s">
        <v>560</v>
      </c>
      <c r="G84" s="6">
        <v>38359.649999999994</v>
      </c>
      <c r="H84" s="7">
        <f>30700*0.7</f>
        <v>21490</v>
      </c>
      <c r="I84" s="8">
        <v>34990</v>
      </c>
    </row>
    <row r="85" spans="1:9" ht="27" x14ac:dyDescent="0.25">
      <c r="A85" s="28">
        <v>1</v>
      </c>
      <c r="B85" s="2" t="s">
        <v>502</v>
      </c>
      <c r="C85" s="3">
        <v>15</v>
      </c>
      <c r="D85" s="4">
        <v>87</v>
      </c>
      <c r="E85" s="5">
        <v>5150</v>
      </c>
      <c r="F85" s="1" t="s">
        <v>561</v>
      </c>
      <c r="G85" s="6">
        <v>16329.179999999998</v>
      </c>
      <c r="H85" s="7">
        <v>9148</v>
      </c>
      <c r="I85" s="8">
        <v>14490</v>
      </c>
    </row>
    <row r="86" spans="1:9" ht="27" x14ac:dyDescent="0.25">
      <c r="A86" s="28">
        <v>2</v>
      </c>
      <c r="B86" s="2" t="s">
        <v>502</v>
      </c>
      <c r="C86" s="3">
        <v>15</v>
      </c>
      <c r="D86" s="4">
        <v>87</v>
      </c>
      <c r="E86" s="5">
        <v>5175</v>
      </c>
      <c r="F86" s="1" t="s">
        <v>562</v>
      </c>
      <c r="G86" s="6">
        <v>16329.179999999998</v>
      </c>
      <c r="H86" s="7">
        <v>9148</v>
      </c>
      <c r="I86" s="8">
        <v>14490</v>
      </c>
    </row>
    <row r="87" spans="1:9" ht="27" x14ac:dyDescent="0.25">
      <c r="A87" s="28">
        <v>1</v>
      </c>
      <c r="B87" s="2" t="s">
        <v>502</v>
      </c>
      <c r="C87" s="3">
        <v>15</v>
      </c>
      <c r="D87" s="4">
        <v>87</v>
      </c>
      <c r="E87" s="5">
        <v>5400</v>
      </c>
      <c r="F87" s="1" t="s">
        <v>563</v>
      </c>
      <c r="G87" s="6">
        <v>23929.71</v>
      </c>
      <c r="H87" s="7">
        <v>13406</v>
      </c>
      <c r="I87" s="8">
        <v>20990</v>
      </c>
    </row>
    <row r="88" spans="1:9" ht="27" x14ac:dyDescent="0.25">
      <c r="A88" s="28">
        <v>2</v>
      </c>
      <c r="B88" s="2" t="s">
        <v>502</v>
      </c>
      <c r="C88" s="3">
        <v>15</v>
      </c>
      <c r="D88" s="4">
        <v>87</v>
      </c>
      <c r="E88" s="5">
        <v>5416</v>
      </c>
      <c r="F88" s="1" t="s">
        <v>564</v>
      </c>
      <c r="G88" s="6">
        <v>29930.879999999997</v>
      </c>
      <c r="H88" s="7">
        <v>16768</v>
      </c>
      <c r="I88" s="8">
        <v>26990</v>
      </c>
    </row>
    <row r="89" spans="1:9" ht="27" x14ac:dyDescent="0.25">
      <c r="A89" s="28">
        <v>4</v>
      </c>
      <c r="B89" s="2" t="s">
        <v>502</v>
      </c>
      <c r="C89" s="3">
        <v>15</v>
      </c>
      <c r="D89" s="4">
        <v>87</v>
      </c>
      <c r="E89" s="5">
        <v>5475</v>
      </c>
      <c r="F89" s="1" t="s">
        <v>565</v>
      </c>
      <c r="G89" s="6">
        <v>23929.71</v>
      </c>
      <c r="H89" s="7">
        <v>13406</v>
      </c>
      <c r="I89" s="8">
        <v>20990</v>
      </c>
    </row>
    <row r="90" spans="1:9" ht="27" x14ac:dyDescent="0.25">
      <c r="A90" s="28">
        <v>4</v>
      </c>
      <c r="B90" s="2" t="s">
        <v>502</v>
      </c>
      <c r="C90" s="3">
        <v>15</v>
      </c>
      <c r="D90" s="4">
        <v>87</v>
      </c>
      <c r="E90" s="5">
        <v>5485</v>
      </c>
      <c r="F90" s="1" t="s">
        <v>566</v>
      </c>
      <c r="G90" s="6">
        <v>31710.524999999998</v>
      </c>
      <c r="H90" s="7">
        <v>17765</v>
      </c>
      <c r="I90" s="8">
        <v>28990</v>
      </c>
    </row>
    <row r="91" spans="1:9" ht="27" x14ac:dyDescent="0.25">
      <c r="A91" s="28">
        <v>1</v>
      </c>
      <c r="B91" s="2" t="s">
        <v>502</v>
      </c>
      <c r="C91" s="3">
        <v>15</v>
      </c>
      <c r="D91" s="4">
        <v>87</v>
      </c>
      <c r="E91" s="5">
        <v>5486</v>
      </c>
      <c r="F91" s="1" t="s">
        <v>567</v>
      </c>
      <c r="G91" s="6">
        <v>29930.879999999997</v>
      </c>
      <c r="H91" s="7">
        <v>16768</v>
      </c>
      <c r="I91" s="8">
        <v>26990</v>
      </c>
    </row>
    <row r="92" spans="1:9" ht="27" x14ac:dyDescent="0.25">
      <c r="A92" s="28">
        <v>1</v>
      </c>
      <c r="B92" s="2" t="s">
        <v>599</v>
      </c>
      <c r="C92" s="3">
        <v>15</v>
      </c>
      <c r="D92" s="4">
        <v>90</v>
      </c>
      <c r="E92" s="5">
        <v>2011</v>
      </c>
      <c r="F92" s="1" t="s">
        <v>600</v>
      </c>
      <c r="G92" s="6">
        <v>6039.0000000000009</v>
      </c>
      <c r="H92" s="7">
        <v>3383.1932773109247</v>
      </c>
      <c r="I92" s="8">
        <v>4900</v>
      </c>
    </row>
    <row r="93" spans="1:9" ht="27" x14ac:dyDescent="0.25">
      <c r="A93" s="28">
        <v>1</v>
      </c>
      <c r="B93" s="10" t="s">
        <v>613</v>
      </c>
      <c r="C93" s="3">
        <v>15</v>
      </c>
      <c r="D93" s="4">
        <v>102</v>
      </c>
      <c r="E93" s="5">
        <v>991</v>
      </c>
      <c r="F93" s="1" t="s">
        <v>614</v>
      </c>
      <c r="G93" s="6">
        <v>0</v>
      </c>
      <c r="H93" s="7"/>
      <c r="I93" s="8">
        <v>4900</v>
      </c>
    </row>
    <row r="94" spans="1:9" ht="27" x14ac:dyDescent="0.25">
      <c r="A94" s="28">
        <v>2</v>
      </c>
      <c r="B94" s="10" t="s">
        <v>613</v>
      </c>
      <c r="C94" s="3">
        <v>15</v>
      </c>
      <c r="D94" s="4">
        <v>102</v>
      </c>
      <c r="E94" s="5">
        <v>992</v>
      </c>
      <c r="F94" s="1" t="s">
        <v>615</v>
      </c>
      <c r="G94" s="6">
        <v>0</v>
      </c>
      <c r="H94" s="7"/>
      <c r="I94" s="8">
        <v>4900</v>
      </c>
    </row>
    <row r="95" spans="1:9" ht="27" x14ac:dyDescent="0.25">
      <c r="A95" s="28">
        <v>3</v>
      </c>
      <c r="B95" s="10" t="s">
        <v>613</v>
      </c>
      <c r="C95" s="3">
        <v>15</v>
      </c>
      <c r="D95" s="4">
        <v>102</v>
      </c>
      <c r="E95" s="5">
        <v>1200</v>
      </c>
      <c r="F95" s="14" t="s">
        <v>616</v>
      </c>
      <c r="G95" s="6">
        <v>22619.519999999997</v>
      </c>
      <c r="H95" s="7">
        <v>12672</v>
      </c>
      <c r="I95" s="8">
        <v>19490</v>
      </c>
    </row>
    <row r="96" spans="1:9" ht="27" x14ac:dyDescent="0.25">
      <c r="A96" s="28">
        <v>1</v>
      </c>
      <c r="B96" s="10" t="s">
        <v>613</v>
      </c>
      <c r="C96" s="3">
        <v>15</v>
      </c>
      <c r="D96" s="4">
        <v>102</v>
      </c>
      <c r="E96" s="5">
        <v>1400</v>
      </c>
      <c r="F96" s="14" t="s">
        <v>617</v>
      </c>
      <c r="G96" s="6">
        <v>22619.519999999997</v>
      </c>
      <c r="H96" s="7">
        <v>12672</v>
      </c>
      <c r="I96" s="8">
        <v>19490</v>
      </c>
    </row>
    <row r="97" spans="1:9" ht="27" x14ac:dyDescent="0.25">
      <c r="A97" s="28">
        <v>2</v>
      </c>
      <c r="B97" s="10" t="s">
        <v>613</v>
      </c>
      <c r="C97" s="3">
        <v>15</v>
      </c>
      <c r="D97" s="4">
        <v>102</v>
      </c>
      <c r="E97" s="5">
        <v>1610</v>
      </c>
      <c r="F97" s="14" t="s">
        <v>618</v>
      </c>
      <c r="G97" s="6">
        <v>0</v>
      </c>
      <c r="H97" s="7"/>
      <c r="I97" s="8">
        <v>19900</v>
      </c>
    </row>
    <row r="98" spans="1:9" ht="27" x14ac:dyDescent="0.25">
      <c r="A98" s="28">
        <v>2</v>
      </c>
      <c r="B98" s="10" t="s">
        <v>613</v>
      </c>
      <c r="C98" s="3">
        <v>15</v>
      </c>
      <c r="D98" s="4">
        <v>102</v>
      </c>
      <c r="E98" s="5">
        <v>4000</v>
      </c>
      <c r="F98" s="14" t="s">
        <v>619</v>
      </c>
      <c r="G98" s="6">
        <v>53305.200000000004</v>
      </c>
      <c r="H98" s="7">
        <v>29862.857142857145</v>
      </c>
      <c r="I98" s="8">
        <v>47990</v>
      </c>
    </row>
    <row r="99" spans="1:9" ht="27" x14ac:dyDescent="0.25">
      <c r="A99" s="28">
        <v>1</v>
      </c>
      <c r="B99" s="10" t="s">
        <v>652</v>
      </c>
      <c r="C99" s="3">
        <v>15</v>
      </c>
      <c r="D99" s="4">
        <v>105</v>
      </c>
      <c r="E99" s="5">
        <v>2910</v>
      </c>
      <c r="F99" s="1" t="s">
        <v>653</v>
      </c>
      <c r="G99" s="6">
        <v>22594.53</v>
      </c>
      <c r="H99" s="7">
        <v>12658</v>
      </c>
      <c r="I99" s="8">
        <v>19490</v>
      </c>
    </row>
    <row r="100" spans="1:9" ht="27" x14ac:dyDescent="0.25">
      <c r="A100" s="28">
        <v>1</v>
      </c>
      <c r="B100" s="10" t="s">
        <v>652</v>
      </c>
      <c r="C100" s="3">
        <v>15</v>
      </c>
      <c r="D100" s="4">
        <v>105</v>
      </c>
      <c r="E100" s="5">
        <v>4850</v>
      </c>
      <c r="F100" s="1" t="s">
        <v>654</v>
      </c>
      <c r="G100" s="6">
        <v>4874.835</v>
      </c>
      <c r="H100" s="7">
        <v>2731</v>
      </c>
      <c r="I100" s="8">
        <v>3490</v>
      </c>
    </row>
    <row r="101" spans="1:9" ht="27" x14ac:dyDescent="0.25">
      <c r="A101" s="28">
        <v>1</v>
      </c>
      <c r="B101" s="10" t="s">
        <v>652</v>
      </c>
      <c r="C101" s="3">
        <v>15</v>
      </c>
      <c r="D101" s="4">
        <v>105</v>
      </c>
      <c r="E101" s="5">
        <v>4851</v>
      </c>
      <c r="F101" s="1" t="s">
        <v>655</v>
      </c>
      <c r="G101" s="6">
        <v>5911.92</v>
      </c>
      <c r="H101" s="7">
        <v>3312</v>
      </c>
      <c r="I101" s="8">
        <v>3990</v>
      </c>
    </row>
    <row r="102" spans="1:9" ht="27" x14ac:dyDescent="0.25">
      <c r="A102" s="28">
        <v>2</v>
      </c>
      <c r="B102" s="10" t="s">
        <v>652</v>
      </c>
      <c r="C102" s="3">
        <v>15</v>
      </c>
      <c r="D102" s="4">
        <v>105</v>
      </c>
      <c r="E102" s="5">
        <v>6600</v>
      </c>
      <c r="F102" s="1" t="s">
        <v>656</v>
      </c>
      <c r="G102" s="6">
        <v>42099.224999999999</v>
      </c>
      <c r="H102" s="7">
        <v>23585</v>
      </c>
      <c r="I102" s="8">
        <v>37990</v>
      </c>
    </row>
    <row r="103" spans="1:9" ht="27" x14ac:dyDescent="0.25">
      <c r="A103" s="28">
        <v>1</v>
      </c>
      <c r="B103" s="10" t="s">
        <v>657</v>
      </c>
      <c r="C103" s="3">
        <v>15</v>
      </c>
      <c r="D103" s="4">
        <v>104</v>
      </c>
      <c r="E103" s="5">
        <v>2001</v>
      </c>
      <c r="F103" s="1" t="s">
        <v>658</v>
      </c>
      <c r="G103" s="6">
        <v>17832.150000000001</v>
      </c>
      <c r="H103" s="7">
        <v>9990</v>
      </c>
      <c r="I103" s="8">
        <v>15990</v>
      </c>
    </row>
    <row r="104" spans="1:9" ht="27" x14ac:dyDescent="0.25">
      <c r="A104" s="28">
        <v>1</v>
      </c>
      <c r="B104" s="10" t="s">
        <v>657</v>
      </c>
      <c r="C104" s="3">
        <v>15</v>
      </c>
      <c r="D104" s="4">
        <v>104</v>
      </c>
      <c r="E104" s="5">
        <v>4830</v>
      </c>
      <c r="F104" s="14" t="s">
        <v>659</v>
      </c>
      <c r="G104" s="6">
        <v>10317.299999999999</v>
      </c>
      <c r="H104" s="7">
        <v>5780</v>
      </c>
      <c r="I104" s="8">
        <v>6990</v>
      </c>
    </row>
    <row r="105" spans="1:9" ht="27" x14ac:dyDescent="0.25">
      <c r="A105" s="29">
        <v>1</v>
      </c>
      <c r="B105" s="10" t="s">
        <v>657</v>
      </c>
      <c r="C105" s="3">
        <v>15</v>
      </c>
      <c r="D105" s="4">
        <v>104</v>
      </c>
      <c r="E105" s="5">
        <v>4851</v>
      </c>
      <c r="F105" s="14" t="s">
        <v>660</v>
      </c>
      <c r="G105" s="6">
        <v>2609.67</v>
      </c>
      <c r="H105" s="7">
        <v>1462</v>
      </c>
      <c r="I105" s="8">
        <v>1990</v>
      </c>
    </row>
    <row r="106" spans="1:9" ht="27" x14ac:dyDescent="0.25">
      <c r="A106" s="29">
        <v>1</v>
      </c>
      <c r="B106" s="10" t="s">
        <v>657</v>
      </c>
      <c r="C106" s="3">
        <v>15</v>
      </c>
      <c r="D106" s="4">
        <v>104</v>
      </c>
      <c r="E106" s="5">
        <v>4852</v>
      </c>
      <c r="F106" s="14" t="s">
        <v>661</v>
      </c>
      <c r="G106" s="6">
        <v>2609.67</v>
      </c>
      <c r="H106" s="7">
        <v>1462</v>
      </c>
      <c r="I106" s="8">
        <v>1990</v>
      </c>
    </row>
    <row r="107" spans="1:9" ht="27" x14ac:dyDescent="0.25">
      <c r="A107" s="28">
        <v>1</v>
      </c>
      <c r="B107" s="10" t="s">
        <v>657</v>
      </c>
      <c r="C107" s="3">
        <v>15</v>
      </c>
      <c r="D107" s="4">
        <v>104</v>
      </c>
      <c r="E107" s="5">
        <v>4910</v>
      </c>
      <c r="F107" s="14" t="s">
        <v>662</v>
      </c>
      <c r="G107" s="6">
        <v>9497.9850000000006</v>
      </c>
      <c r="H107" s="7">
        <v>5321</v>
      </c>
      <c r="I107" s="8">
        <v>6990</v>
      </c>
    </row>
    <row r="108" spans="1:9" ht="27" x14ac:dyDescent="0.25">
      <c r="A108" s="28">
        <v>2</v>
      </c>
      <c r="B108" s="10" t="s">
        <v>657</v>
      </c>
      <c r="C108" s="3">
        <v>15</v>
      </c>
      <c r="D108" s="4">
        <v>104</v>
      </c>
      <c r="E108" s="5">
        <v>4912</v>
      </c>
      <c r="F108" s="14" t="s">
        <v>663</v>
      </c>
      <c r="G108" s="6">
        <v>9497.9850000000006</v>
      </c>
      <c r="H108" s="7">
        <v>5321</v>
      </c>
      <c r="I108" s="8">
        <v>6990</v>
      </c>
    </row>
    <row r="109" spans="1:9" ht="27" x14ac:dyDescent="0.25">
      <c r="A109" s="28">
        <v>2</v>
      </c>
      <c r="B109" s="10" t="s">
        <v>657</v>
      </c>
      <c r="C109" s="3">
        <v>15</v>
      </c>
      <c r="D109" s="4">
        <v>104</v>
      </c>
      <c r="E109" s="5">
        <v>6000</v>
      </c>
      <c r="F109" s="14" t="s">
        <v>664</v>
      </c>
      <c r="G109" s="6">
        <v>30844.800000000003</v>
      </c>
      <c r="H109" s="7">
        <v>17280</v>
      </c>
      <c r="I109" s="8">
        <v>27990</v>
      </c>
    </row>
    <row r="110" spans="1:9" ht="27" x14ac:dyDescent="0.25">
      <c r="A110" s="28">
        <v>2</v>
      </c>
      <c r="B110" s="10" t="s">
        <v>657</v>
      </c>
      <c r="C110" s="3">
        <v>15</v>
      </c>
      <c r="D110" s="4">
        <v>104</v>
      </c>
      <c r="E110" s="5">
        <v>6020</v>
      </c>
      <c r="F110" s="14" t="s">
        <v>665</v>
      </c>
      <c r="G110" s="6">
        <v>30844.800000000003</v>
      </c>
      <c r="H110" s="7">
        <v>17280</v>
      </c>
      <c r="I110" s="8">
        <v>27990</v>
      </c>
    </row>
    <row r="111" spans="1:9" ht="27" x14ac:dyDescent="0.25">
      <c r="A111" s="28">
        <v>3</v>
      </c>
      <c r="B111" s="10" t="s">
        <v>657</v>
      </c>
      <c r="C111" s="3">
        <v>15</v>
      </c>
      <c r="D111" s="4">
        <v>104</v>
      </c>
      <c r="E111" s="5">
        <v>7000</v>
      </c>
      <c r="F111" s="14" t="s">
        <v>666</v>
      </c>
      <c r="G111" s="6">
        <v>30166.5</v>
      </c>
      <c r="H111" s="7">
        <v>16900</v>
      </c>
      <c r="I111" s="8">
        <v>26990</v>
      </c>
    </row>
    <row r="112" spans="1:9" ht="27" x14ac:dyDescent="0.25">
      <c r="A112" s="28">
        <v>2</v>
      </c>
      <c r="B112" s="10" t="s">
        <v>657</v>
      </c>
      <c r="C112" s="3">
        <v>15</v>
      </c>
      <c r="D112" s="4">
        <v>104</v>
      </c>
      <c r="E112" s="5">
        <v>7010</v>
      </c>
      <c r="F112" s="14" t="s">
        <v>667</v>
      </c>
      <c r="G112" s="6">
        <v>33809.684999999998</v>
      </c>
      <c r="H112" s="7">
        <v>18941</v>
      </c>
      <c r="I112" s="8">
        <v>30990</v>
      </c>
    </row>
    <row r="113" spans="1:9" ht="27" x14ac:dyDescent="0.25">
      <c r="A113" s="28">
        <v>2</v>
      </c>
      <c r="B113" s="10" t="s">
        <v>657</v>
      </c>
      <c r="C113" s="3">
        <v>15</v>
      </c>
      <c r="D113" s="4">
        <v>104</v>
      </c>
      <c r="E113" s="5">
        <v>8003</v>
      </c>
      <c r="F113" s="14" t="s">
        <v>668</v>
      </c>
      <c r="G113" s="6">
        <v>48268.184999999998</v>
      </c>
      <c r="H113" s="7">
        <v>27041</v>
      </c>
      <c r="I113" s="8">
        <v>42990</v>
      </c>
    </row>
    <row r="114" spans="1:9" ht="27" x14ac:dyDescent="0.25">
      <c r="A114" s="29">
        <v>2</v>
      </c>
      <c r="B114" s="2" t="s">
        <v>695</v>
      </c>
      <c r="C114" s="3">
        <v>15</v>
      </c>
      <c r="D114" s="4">
        <v>112</v>
      </c>
      <c r="E114" s="5">
        <v>1000</v>
      </c>
      <c r="F114" s="1" t="s">
        <v>696</v>
      </c>
      <c r="G114" s="6">
        <v>36624.629999999997</v>
      </c>
      <c r="H114" s="7">
        <v>20518</v>
      </c>
      <c r="I114" s="8">
        <v>32990</v>
      </c>
    </row>
    <row r="115" spans="1:9" ht="27" x14ac:dyDescent="0.25">
      <c r="A115" s="28">
        <v>2</v>
      </c>
      <c r="B115" s="2" t="s">
        <v>695</v>
      </c>
      <c r="C115" s="3">
        <v>15</v>
      </c>
      <c r="D115" s="4">
        <v>112</v>
      </c>
      <c r="E115" s="5">
        <v>502</v>
      </c>
      <c r="F115" s="1" t="s">
        <v>697</v>
      </c>
      <c r="G115" s="6">
        <v>27406.89</v>
      </c>
      <c r="H115" s="7">
        <v>15354</v>
      </c>
      <c r="I115" s="8">
        <v>23490</v>
      </c>
    </row>
    <row r="116" spans="1:9" ht="27" x14ac:dyDescent="0.25">
      <c r="A116" s="28">
        <v>2</v>
      </c>
      <c r="B116" s="2" t="s">
        <v>695</v>
      </c>
      <c r="C116" s="3">
        <v>15</v>
      </c>
      <c r="D116" s="4">
        <v>112</v>
      </c>
      <c r="E116" s="5">
        <v>506</v>
      </c>
      <c r="F116" s="1" t="s">
        <v>698</v>
      </c>
      <c r="G116" s="6">
        <v>27406.89</v>
      </c>
      <c r="H116" s="7">
        <v>15354</v>
      </c>
      <c r="I116" s="8">
        <v>23490</v>
      </c>
    </row>
    <row r="117" spans="1:9" ht="27" x14ac:dyDescent="0.25">
      <c r="A117" s="28">
        <v>5</v>
      </c>
      <c r="B117" s="2" t="s">
        <v>695</v>
      </c>
      <c r="C117" s="3">
        <v>15</v>
      </c>
      <c r="D117" s="4">
        <v>112</v>
      </c>
      <c r="E117" s="5">
        <v>800</v>
      </c>
      <c r="F117" s="1" t="s">
        <v>699</v>
      </c>
      <c r="G117" s="6">
        <v>7111.4400000000005</v>
      </c>
      <c r="H117" s="7">
        <v>3984</v>
      </c>
      <c r="I117" s="8">
        <v>5490</v>
      </c>
    </row>
    <row r="118" spans="1:9" ht="27" x14ac:dyDescent="0.25">
      <c r="A118" s="28">
        <v>1</v>
      </c>
      <c r="B118" s="2" t="s">
        <v>695</v>
      </c>
      <c r="C118" s="3">
        <v>15</v>
      </c>
      <c r="D118" s="4">
        <v>112</v>
      </c>
      <c r="E118" s="5">
        <v>810</v>
      </c>
      <c r="F118" s="1" t="s">
        <v>700</v>
      </c>
      <c r="G118" s="6">
        <v>7111.4400000000005</v>
      </c>
      <c r="H118" s="7">
        <v>3984</v>
      </c>
      <c r="I118" s="8">
        <v>5490</v>
      </c>
    </row>
    <row r="119" spans="1:9" ht="27" x14ac:dyDescent="0.25">
      <c r="A119" s="28">
        <v>1</v>
      </c>
      <c r="B119" s="2" t="s">
        <v>695</v>
      </c>
      <c r="C119" s="3">
        <v>15</v>
      </c>
      <c r="D119" s="4">
        <v>112</v>
      </c>
      <c r="E119" s="5">
        <v>518</v>
      </c>
      <c r="F119" s="1" t="s">
        <v>701</v>
      </c>
      <c r="G119" s="6">
        <v>31037.579999999994</v>
      </c>
      <c r="H119" s="7">
        <v>17388</v>
      </c>
      <c r="I119" s="8">
        <v>27990</v>
      </c>
    </row>
    <row r="120" spans="1:9" ht="27" x14ac:dyDescent="0.25">
      <c r="A120" s="28">
        <v>1</v>
      </c>
      <c r="B120" s="2" t="s">
        <v>695</v>
      </c>
      <c r="C120" s="3">
        <v>15</v>
      </c>
      <c r="D120" s="4">
        <v>112</v>
      </c>
      <c r="E120" s="5">
        <v>520</v>
      </c>
      <c r="F120" s="1" t="s">
        <v>702</v>
      </c>
      <c r="G120" s="6">
        <v>31037.579999999994</v>
      </c>
      <c r="H120" s="7">
        <v>17388</v>
      </c>
      <c r="I120" s="8">
        <v>27990</v>
      </c>
    </row>
    <row r="121" spans="1:9" ht="27" x14ac:dyDescent="0.25">
      <c r="A121" s="28">
        <v>1</v>
      </c>
      <c r="B121" s="2" t="s">
        <v>695</v>
      </c>
      <c r="C121" s="3">
        <v>15</v>
      </c>
      <c r="D121" s="4">
        <v>112</v>
      </c>
      <c r="E121" s="5">
        <v>522</v>
      </c>
      <c r="F121" s="1" t="s">
        <v>703</v>
      </c>
      <c r="G121" s="6">
        <v>68604.69</v>
      </c>
      <c r="H121" s="7">
        <v>38434</v>
      </c>
      <c r="I121" s="8">
        <v>60990</v>
      </c>
    </row>
    <row r="122" spans="1:9" ht="27" x14ac:dyDescent="0.25">
      <c r="A122" s="28">
        <v>4</v>
      </c>
      <c r="B122" s="2" t="s">
        <v>695</v>
      </c>
      <c r="C122" s="3">
        <v>15</v>
      </c>
      <c r="D122" s="4">
        <v>112</v>
      </c>
      <c r="E122" s="5">
        <v>550</v>
      </c>
      <c r="F122" s="1" t="s">
        <v>704</v>
      </c>
      <c r="G122" s="6">
        <v>26692.89</v>
      </c>
      <c r="H122" s="7">
        <v>14954</v>
      </c>
      <c r="I122" s="8">
        <v>23490</v>
      </c>
    </row>
    <row r="123" spans="1:9" ht="27" x14ac:dyDescent="0.25">
      <c r="A123" s="28">
        <v>3</v>
      </c>
      <c r="B123" s="2" t="s">
        <v>695</v>
      </c>
      <c r="C123" s="3">
        <v>15</v>
      </c>
      <c r="D123" s="4">
        <v>112</v>
      </c>
      <c r="E123" s="5">
        <v>900</v>
      </c>
      <c r="F123" s="1" t="s">
        <v>705</v>
      </c>
      <c r="G123" s="6">
        <v>34200.6</v>
      </c>
      <c r="H123" s="7">
        <v>19160</v>
      </c>
      <c r="I123" s="8">
        <v>30990</v>
      </c>
    </row>
    <row r="124" spans="1:9" ht="27" x14ac:dyDescent="0.25">
      <c r="A124" s="28">
        <v>1</v>
      </c>
      <c r="B124" s="2" t="s">
        <v>695</v>
      </c>
      <c r="C124" s="3">
        <v>15</v>
      </c>
      <c r="D124" s="4">
        <v>112</v>
      </c>
      <c r="E124" s="5">
        <v>1200</v>
      </c>
      <c r="F124" s="1" t="s">
        <v>707</v>
      </c>
      <c r="G124" s="6">
        <v>24811.5</v>
      </c>
      <c r="H124" s="7">
        <v>13900</v>
      </c>
      <c r="I124" s="8">
        <v>21490</v>
      </c>
    </row>
    <row r="125" spans="1:9" ht="27" x14ac:dyDescent="0.25">
      <c r="A125" s="28">
        <v>1</v>
      </c>
      <c r="B125" s="2" t="s">
        <v>695</v>
      </c>
      <c r="C125" s="3">
        <v>15</v>
      </c>
      <c r="D125" s="4">
        <v>112</v>
      </c>
      <c r="E125" s="5">
        <v>1205</v>
      </c>
      <c r="F125" s="1" t="s">
        <v>706</v>
      </c>
      <c r="G125" s="6">
        <v>25832.52</v>
      </c>
      <c r="H125" s="7">
        <v>14472</v>
      </c>
      <c r="I125" s="8">
        <v>22990</v>
      </c>
    </row>
    <row r="126" spans="1:9" ht="27" x14ac:dyDescent="0.25">
      <c r="A126" s="28">
        <v>1</v>
      </c>
      <c r="B126" s="2" t="s">
        <v>695</v>
      </c>
      <c r="C126" s="3">
        <v>15</v>
      </c>
      <c r="D126" s="4">
        <v>112</v>
      </c>
      <c r="E126" s="5">
        <v>1210</v>
      </c>
      <c r="F126" s="1" t="s">
        <v>708</v>
      </c>
      <c r="G126" s="6">
        <v>40298.159999999996</v>
      </c>
      <c r="H126" s="7">
        <v>22576</v>
      </c>
      <c r="I126" s="8">
        <v>35990</v>
      </c>
    </row>
    <row r="127" spans="1:9" ht="27" x14ac:dyDescent="0.25">
      <c r="A127" s="28">
        <v>1</v>
      </c>
      <c r="B127" s="2" t="s">
        <v>695</v>
      </c>
      <c r="C127" s="3">
        <v>15</v>
      </c>
      <c r="D127" s="4">
        <v>112</v>
      </c>
      <c r="E127" s="5">
        <v>6001</v>
      </c>
      <c r="F127" s="1" t="s">
        <v>709</v>
      </c>
      <c r="G127" s="6">
        <v>28524.300000000003</v>
      </c>
      <c r="H127" s="7">
        <v>15980</v>
      </c>
      <c r="I127" s="8">
        <v>24490</v>
      </c>
    </row>
    <row r="128" spans="1:9" ht="27" x14ac:dyDescent="0.25">
      <c r="A128" s="28">
        <v>1</v>
      </c>
      <c r="B128" s="2" t="s">
        <v>695</v>
      </c>
      <c r="C128" s="3">
        <v>15</v>
      </c>
      <c r="D128" s="4">
        <v>112</v>
      </c>
      <c r="E128" s="5">
        <v>6002</v>
      </c>
      <c r="F128" s="1" t="s">
        <v>710</v>
      </c>
      <c r="G128" s="6">
        <v>55686.645000000004</v>
      </c>
      <c r="H128" s="7">
        <v>31197</v>
      </c>
      <c r="I128" s="8">
        <v>49990</v>
      </c>
    </row>
    <row r="129" spans="1:9" ht="27" x14ac:dyDescent="0.25">
      <c r="A129" s="28">
        <v>2</v>
      </c>
      <c r="B129" s="2" t="s">
        <v>695</v>
      </c>
      <c r="C129" s="3">
        <v>15</v>
      </c>
      <c r="D129" s="4">
        <v>112</v>
      </c>
      <c r="E129" s="5">
        <v>6003</v>
      </c>
      <c r="F129" s="1" t="s">
        <v>711</v>
      </c>
      <c r="G129" s="6">
        <v>28524.300000000003</v>
      </c>
      <c r="H129" s="7">
        <v>15980</v>
      </c>
      <c r="I129" s="8">
        <v>24490</v>
      </c>
    </row>
    <row r="130" spans="1:9" ht="27" x14ac:dyDescent="0.25">
      <c r="A130" s="28"/>
      <c r="B130" s="23" t="s">
        <v>818</v>
      </c>
      <c r="C130" s="3"/>
      <c r="D130" s="4"/>
      <c r="E130" s="5"/>
      <c r="F130" s="1"/>
      <c r="G130" s="6"/>
      <c r="H130" s="7"/>
      <c r="I130" s="8"/>
    </row>
    <row r="131" spans="1:9" ht="27" x14ac:dyDescent="0.25">
      <c r="A131" s="28">
        <v>1</v>
      </c>
      <c r="B131" s="2" t="s">
        <v>89</v>
      </c>
      <c r="C131" s="3">
        <v>12</v>
      </c>
      <c r="D131" s="4">
        <v>32</v>
      </c>
      <c r="E131" s="5">
        <v>1300</v>
      </c>
      <c r="F131" s="1" t="s">
        <v>90</v>
      </c>
      <c r="G131" s="6">
        <v>8289.5399999999991</v>
      </c>
      <c r="H131" s="7">
        <v>4644</v>
      </c>
      <c r="I131" s="8">
        <v>6990</v>
      </c>
    </row>
    <row r="132" spans="1:9" ht="27" x14ac:dyDescent="0.25">
      <c r="A132" s="28"/>
      <c r="B132" s="23" t="s">
        <v>819</v>
      </c>
      <c r="C132" s="3"/>
      <c r="D132" s="4"/>
      <c r="E132" s="5"/>
      <c r="F132" s="1"/>
      <c r="G132" s="6"/>
      <c r="H132" s="7"/>
      <c r="I132" s="8"/>
    </row>
    <row r="133" spans="1:9" ht="27" x14ac:dyDescent="0.25">
      <c r="A133" s="28">
        <v>1</v>
      </c>
      <c r="B133" s="2" t="s">
        <v>184</v>
      </c>
      <c r="C133" s="3">
        <v>21</v>
      </c>
      <c r="D133" s="4">
        <v>165</v>
      </c>
      <c r="E133" s="5">
        <v>3450</v>
      </c>
      <c r="F133" s="1" t="s">
        <v>185</v>
      </c>
      <c r="G133" s="6">
        <v>13831.965</v>
      </c>
      <c r="H133" s="7">
        <v>7749</v>
      </c>
      <c r="I133" s="8">
        <v>12900</v>
      </c>
    </row>
    <row r="134" spans="1:9" ht="27" x14ac:dyDescent="0.25">
      <c r="A134" s="28">
        <v>1</v>
      </c>
      <c r="B134" s="2" t="s">
        <v>644</v>
      </c>
      <c r="C134" s="3">
        <v>21</v>
      </c>
      <c r="D134" s="4">
        <v>183</v>
      </c>
      <c r="E134" s="5">
        <v>300</v>
      </c>
      <c r="F134" s="1" t="s">
        <v>645</v>
      </c>
      <c r="G134" s="6">
        <v>8125.32</v>
      </c>
      <c r="H134" s="7">
        <v>4552</v>
      </c>
      <c r="I134" s="8">
        <v>6990</v>
      </c>
    </row>
    <row r="135" spans="1:9" ht="27" x14ac:dyDescent="0.25">
      <c r="A135" s="28">
        <v>1</v>
      </c>
      <c r="B135" s="2" t="s">
        <v>644</v>
      </c>
      <c r="C135" s="3">
        <v>21</v>
      </c>
      <c r="D135" s="4">
        <v>183</v>
      </c>
      <c r="E135" s="5">
        <v>2600</v>
      </c>
      <c r="F135" s="1" t="s">
        <v>646</v>
      </c>
      <c r="G135" s="6">
        <v>2909.5499999999997</v>
      </c>
      <c r="H135" s="7">
        <v>1630</v>
      </c>
      <c r="I135" s="8">
        <v>2490</v>
      </c>
    </row>
    <row r="136" spans="1:9" ht="27" x14ac:dyDescent="0.25">
      <c r="A136" s="28">
        <v>5</v>
      </c>
      <c r="B136" s="2" t="s">
        <v>644</v>
      </c>
      <c r="C136" s="3">
        <v>21</v>
      </c>
      <c r="D136" s="4">
        <v>183</v>
      </c>
      <c r="E136" s="5">
        <v>2900</v>
      </c>
      <c r="F136" s="1" t="s">
        <v>647</v>
      </c>
      <c r="G136" s="6">
        <v>13350</v>
      </c>
      <c r="H136" s="7">
        <v>7478.9915966386561</v>
      </c>
      <c r="I136" s="8">
        <v>10900</v>
      </c>
    </row>
    <row r="137" spans="1:9" ht="27" x14ac:dyDescent="0.25">
      <c r="A137" s="28"/>
      <c r="B137" s="23" t="s">
        <v>820</v>
      </c>
      <c r="C137" s="3"/>
      <c r="D137" s="4"/>
      <c r="E137" s="5"/>
      <c r="F137" s="1"/>
      <c r="G137" s="6"/>
      <c r="H137" s="7"/>
      <c r="I137" s="8"/>
    </row>
    <row r="138" spans="1:9" ht="27" x14ac:dyDescent="0.25">
      <c r="A138" s="28">
        <v>2</v>
      </c>
      <c r="B138" s="12" t="s">
        <v>190</v>
      </c>
      <c r="C138" s="3">
        <v>24</v>
      </c>
      <c r="D138" s="4">
        <v>204</v>
      </c>
      <c r="E138" s="5">
        <v>999</v>
      </c>
      <c r="F138" s="1" t="s">
        <v>191</v>
      </c>
      <c r="G138" s="6">
        <v>6143.97</v>
      </c>
      <c r="H138" s="7">
        <v>3442</v>
      </c>
      <c r="I138" s="8">
        <v>5490</v>
      </c>
    </row>
    <row r="139" spans="1:9" ht="27" x14ac:dyDescent="0.25">
      <c r="A139" s="28">
        <v>2</v>
      </c>
      <c r="B139" s="2" t="s">
        <v>206</v>
      </c>
      <c r="C139" s="3">
        <v>24</v>
      </c>
      <c r="D139" s="4">
        <v>207</v>
      </c>
      <c r="E139" s="5">
        <v>1206</v>
      </c>
      <c r="F139" s="1" t="s">
        <v>207</v>
      </c>
      <c r="G139" s="6">
        <v>3852.0299999999997</v>
      </c>
      <c r="H139" s="7">
        <v>2158</v>
      </c>
      <c r="I139" s="8">
        <v>3490</v>
      </c>
    </row>
    <row r="140" spans="1:9" ht="27" x14ac:dyDescent="0.25">
      <c r="A140" s="28"/>
      <c r="B140" s="23" t="s">
        <v>821</v>
      </c>
      <c r="C140" s="3"/>
      <c r="D140" s="4"/>
      <c r="E140" s="5"/>
      <c r="F140" s="1"/>
      <c r="G140" s="6"/>
      <c r="H140" s="7"/>
      <c r="I140" s="8"/>
    </row>
    <row r="141" spans="1:9" ht="27" x14ac:dyDescent="0.25">
      <c r="A141" s="28">
        <v>3</v>
      </c>
      <c r="B141" s="2" t="s">
        <v>177</v>
      </c>
      <c r="C141" s="3">
        <v>18</v>
      </c>
      <c r="D141" s="4">
        <v>138</v>
      </c>
      <c r="E141" s="5">
        <v>1550</v>
      </c>
      <c r="F141" s="1" t="s">
        <v>178</v>
      </c>
      <c r="G141" s="6">
        <v>32142.857142857145</v>
      </c>
      <c r="H141" s="7">
        <v>18007.202881152465</v>
      </c>
      <c r="I141" s="8">
        <v>28990</v>
      </c>
    </row>
    <row r="142" spans="1:9" ht="27" x14ac:dyDescent="0.25">
      <c r="A142" s="28"/>
      <c r="B142" s="23" t="s">
        <v>822</v>
      </c>
      <c r="C142" s="3"/>
      <c r="D142" s="4"/>
      <c r="E142" s="5"/>
      <c r="F142" s="1"/>
      <c r="G142" s="6"/>
      <c r="H142" s="7"/>
      <c r="I142" s="8"/>
    </row>
    <row r="143" spans="1:9" ht="27" x14ac:dyDescent="0.25">
      <c r="A143" s="28">
        <v>1</v>
      </c>
      <c r="B143" s="2" t="s">
        <v>87</v>
      </c>
      <c r="C143" s="3">
        <v>27</v>
      </c>
      <c r="D143" s="4">
        <v>222</v>
      </c>
      <c r="E143" s="5">
        <v>7500</v>
      </c>
      <c r="F143" s="1" t="s">
        <v>88</v>
      </c>
      <c r="G143" s="6">
        <v>0</v>
      </c>
      <c r="H143" s="7"/>
      <c r="I143" s="8">
        <v>19900</v>
      </c>
    </row>
    <row r="144" spans="1:9" ht="27" x14ac:dyDescent="0.25">
      <c r="A144" s="28">
        <v>1</v>
      </c>
      <c r="B144" s="2" t="s">
        <v>192</v>
      </c>
      <c r="C144" s="3">
        <v>27</v>
      </c>
      <c r="D144" s="4">
        <v>228</v>
      </c>
      <c r="E144" s="5">
        <v>1210</v>
      </c>
      <c r="F144" s="1" t="s">
        <v>361</v>
      </c>
      <c r="G144" s="6">
        <v>2692.5</v>
      </c>
      <c r="H144" s="7">
        <v>1508.4033613445379</v>
      </c>
      <c r="I144" s="8">
        <v>2490</v>
      </c>
    </row>
    <row r="145" spans="1:9" ht="27" x14ac:dyDescent="0.25">
      <c r="A145" s="28">
        <v>2</v>
      </c>
      <c r="B145" s="2" t="s">
        <v>192</v>
      </c>
      <c r="C145" s="3">
        <v>27</v>
      </c>
      <c r="D145" s="4">
        <v>228</v>
      </c>
      <c r="E145" s="5">
        <v>1600</v>
      </c>
      <c r="F145" s="1" t="s">
        <v>362</v>
      </c>
      <c r="G145" s="6">
        <v>14955</v>
      </c>
      <c r="H145" s="7">
        <v>8378.1512605042026</v>
      </c>
      <c r="I145" s="8">
        <v>12900</v>
      </c>
    </row>
    <row r="146" spans="1:9" ht="27" x14ac:dyDescent="0.25">
      <c r="A146" s="28">
        <v>1</v>
      </c>
      <c r="B146" s="2" t="s">
        <v>192</v>
      </c>
      <c r="C146" s="3">
        <v>27</v>
      </c>
      <c r="D146" s="4">
        <v>228</v>
      </c>
      <c r="E146" s="5">
        <v>1810</v>
      </c>
      <c r="F146" s="1" t="s">
        <v>193</v>
      </c>
      <c r="G146" s="6">
        <v>4985.5050000000001</v>
      </c>
      <c r="H146" s="7">
        <f>8379/3</f>
        <v>2793</v>
      </c>
      <c r="I146" s="8">
        <v>3490</v>
      </c>
    </row>
    <row r="147" spans="1:9" ht="27" x14ac:dyDescent="0.25">
      <c r="A147" s="28">
        <v>2</v>
      </c>
      <c r="B147" s="2" t="s">
        <v>620</v>
      </c>
      <c r="C147" s="3">
        <v>27</v>
      </c>
      <c r="D147" s="4">
        <v>234</v>
      </c>
      <c r="E147" s="5">
        <v>3000</v>
      </c>
      <c r="F147" s="1" t="s">
        <v>621</v>
      </c>
      <c r="G147" s="6">
        <v>23940</v>
      </c>
      <c r="H147" s="7">
        <v>13411.764705882353</v>
      </c>
      <c r="I147" s="8">
        <v>20990</v>
      </c>
    </row>
    <row r="148" spans="1:9" ht="27" x14ac:dyDescent="0.25">
      <c r="A148" s="28">
        <v>2</v>
      </c>
      <c r="B148" s="2" t="s">
        <v>620</v>
      </c>
      <c r="C148" s="3">
        <v>27</v>
      </c>
      <c r="D148" s="4">
        <v>234</v>
      </c>
      <c r="E148" s="5">
        <v>1000</v>
      </c>
      <c r="F148" s="1" t="s">
        <v>622</v>
      </c>
      <c r="G148" s="6">
        <v>11470.41</v>
      </c>
      <c r="H148" s="7">
        <v>6426</v>
      </c>
      <c r="I148" s="8">
        <v>7900</v>
      </c>
    </row>
    <row r="149" spans="1:9" ht="27" x14ac:dyDescent="0.25">
      <c r="A149" s="28">
        <v>3</v>
      </c>
      <c r="B149" s="2" t="s">
        <v>620</v>
      </c>
      <c r="C149" s="3">
        <v>27</v>
      </c>
      <c r="D149" s="4">
        <v>234</v>
      </c>
      <c r="E149" s="5">
        <v>1610</v>
      </c>
      <c r="F149" s="1" t="s">
        <v>623</v>
      </c>
      <c r="G149" s="6">
        <v>33027.854999999996</v>
      </c>
      <c r="H149" s="7">
        <v>18503</v>
      </c>
      <c r="I149" s="8">
        <v>29990</v>
      </c>
    </row>
    <row r="150" spans="1:9" ht="27" x14ac:dyDescent="0.25">
      <c r="A150" s="28">
        <v>1</v>
      </c>
      <c r="B150" s="2" t="s">
        <v>620</v>
      </c>
      <c r="C150" s="3">
        <v>27</v>
      </c>
      <c r="D150" s="4">
        <v>234</v>
      </c>
      <c r="E150" s="5">
        <v>1612</v>
      </c>
      <c r="F150" s="1" t="s">
        <v>624</v>
      </c>
      <c r="G150" s="6">
        <v>33027.854999999996</v>
      </c>
      <c r="H150" s="7">
        <v>18503</v>
      </c>
      <c r="I150" s="8">
        <v>29990</v>
      </c>
    </row>
    <row r="151" spans="1:9" ht="27" x14ac:dyDescent="0.25">
      <c r="A151" s="28"/>
      <c r="B151" s="23" t="s">
        <v>823</v>
      </c>
      <c r="C151" s="3"/>
      <c r="D151" s="4"/>
      <c r="E151" s="5"/>
      <c r="F151" s="1"/>
      <c r="G151" s="6"/>
      <c r="H151" s="7"/>
      <c r="I151" s="8"/>
    </row>
    <row r="152" spans="1:9" ht="27" x14ac:dyDescent="0.25">
      <c r="A152" s="28">
        <v>1</v>
      </c>
      <c r="B152" s="10" t="s">
        <v>188</v>
      </c>
      <c r="C152" s="3">
        <v>30</v>
      </c>
      <c r="D152" s="4">
        <v>273</v>
      </c>
      <c r="E152" s="5">
        <v>3500</v>
      </c>
      <c r="F152" s="1" t="s">
        <v>189</v>
      </c>
      <c r="G152" s="6">
        <v>47159.7</v>
      </c>
      <c r="H152" s="7">
        <v>26420</v>
      </c>
      <c r="I152" s="8">
        <v>41990</v>
      </c>
    </row>
    <row r="153" spans="1:9" ht="27" x14ac:dyDescent="0.25">
      <c r="A153" s="28">
        <v>6</v>
      </c>
      <c r="B153" s="2" t="s">
        <v>648</v>
      </c>
      <c r="C153" s="3">
        <v>30</v>
      </c>
      <c r="D153" s="4">
        <v>294</v>
      </c>
      <c r="E153" s="5">
        <v>1300</v>
      </c>
      <c r="F153" s="1" t="s">
        <v>649</v>
      </c>
      <c r="G153" s="6">
        <v>18360.510000000002</v>
      </c>
      <c r="H153" s="7">
        <v>10286</v>
      </c>
      <c r="I153" s="8">
        <v>15990</v>
      </c>
    </row>
    <row r="154" spans="1:9" ht="27" x14ac:dyDescent="0.25">
      <c r="A154" s="28">
        <v>2</v>
      </c>
      <c r="B154" s="2" t="s">
        <v>648</v>
      </c>
      <c r="C154" s="3">
        <v>30</v>
      </c>
      <c r="D154" s="4">
        <v>294</v>
      </c>
      <c r="E154" s="5">
        <v>3300</v>
      </c>
      <c r="F154" s="1" t="s">
        <v>650</v>
      </c>
      <c r="G154" s="6">
        <v>42825.72</v>
      </c>
      <c r="H154" s="7">
        <v>23992</v>
      </c>
      <c r="I154" s="8">
        <v>38990</v>
      </c>
    </row>
    <row r="155" spans="1:9" ht="27" x14ac:dyDescent="0.25">
      <c r="A155" s="28">
        <v>1</v>
      </c>
      <c r="B155" s="2" t="s">
        <v>648</v>
      </c>
      <c r="C155" s="3">
        <v>30</v>
      </c>
      <c r="D155" s="4">
        <v>294</v>
      </c>
      <c r="E155" s="5">
        <v>4358</v>
      </c>
      <c r="F155" s="1" t="s">
        <v>651</v>
      </c>
      <c r="G155" s="6">
        <v>41706.524999999994</v>
      </c>
      <c r="H155" s="7">
        <v>23365</v>
      </c>
      <c r="I155" s="8">
        <v>37990</v>
      </c>
    </row>
    <row r="156" spans="1:9" ht="27" x14ac:dyDescent="0.25">
      <c r="A156" s="28"/>
      <c r="B156" s="23" t="s">
        <v>824</v>
      </c>
      <c r="C156" s="3"/>
      <c r="D156" s="4"/>
      <c r="E156" s="5"/>
      <c r="F156" s="1"/>
      <c r="G156" s="6"/>
      <c r="H156" s="7"/>
      <c r="I156" s="8"/>
    </row>
    <row r="157" spans="1:9" ht="27" x14ac:dyDescent="0.25">
      <c r="A157" s="28">
        <v>2</v>
      </c>
      <c r="B157" s="2" t="s">
        <v>45</v>
      </c>
      <c r="C157" s="3">
        <v>33</v>
      </c>
      <c r="D157" s="4">
        <v>303</v>
      </c>
      <c r="E157" s="5">
        <v>2100</v>
      </c>
      <c r="F157" s="1" t="s">
        <v>46</v>
      </c>
      <c r="G157" s="6">
        <v>13503.525000000001</v>
      </c>
      <c r="H157" s="7">
        <v>7565</v>
      </c>
      <c r="I157" s="8">
        <v>11490</v>
      </c>
    </row>
    <row r="158" spans="1:9" ht="27" x14ac:dyDescent="0.25">
      <c r="A158" s="28">
        <v>2</v>
      </c>
      <c r="B158" s="2" t="s">
        <v>94</v>
      </c>
      <c r="C158" s="3">
        <v>33</v>
      </c>
      <c r="D158" s="4">
        <v>306</v>
      </c>
      <c r="E158" s="5">
        <v>1500</v>
      </c>
      <c r="F158" s="1" t="s">
        <v>95</v>
      </c>
      <c r="G158" s="6">
        <v>11895.24</v>
      </c>
      <c r="H158" s="7">
        <v>6664</v>
      </c>
      <c r="I158" s="8">
        <v>7900</v>
      </c>
    </row>
    <row r="159" spans="1:9" ht="27" x14ac:dyDescent="0.25">
      <c r="A159" s="28">
        <v>2</v>
      </c>
      <c r="B159" s="2" t="s">
        <v>94</v>
      </c>
      <c r="C159" s="3">
        <v>33</v>
      </c>
      <c r="D159" s="4">
        <v>306</v>
      </c>
      <c r="E159" s="5">
        <v>1800</v>
      </c>
      <c r="F159" s="1" t="s">
        <v>96</v>
      </c>
      <c r="G159" s="6">
        <v>11895.24</v>
      </c>
      <c r="H159" s="7">
        <v>6664</v>
      </c>
      <c r="I159" s="8">
        <v>7900</v>
      </c>
    </row>
    <row r="160" spans="1:9" ht="27" x14ac:dyDescent="0.25">
      <c r="A160" s="28">
        <v>1</v>
      </c>
      <c r="B160" s="2" t="s">
        <v>94</v>
      </c>
      <c r="C160" s="3">
        <v>33</v>
      </c>
      <c r="D160" s="4">
        <v>306</v>
      </c>
      <c r="E160" s="5">
        <v>2020</v>
      </c>
      <c r="F160" s="1" t="s">
        <v>97</v>
      </c>
      <c r="G160" s="6">
        <v>15377.775000000001</v>
      </c>
      <c r="H160" s="7">
        <v>8615</v>
      </c>
      <c r="I160" s="8">
        <v>13490</v>
      </c>
    </row>
    <row r="161" spans="1:9" ht="27" x14ac:dyDescent="0.25">
      <c r="A161" s="28">
        <v>1</v>
      </c>
      <c r="B161" s="2" t="s">
        <v>94</v>
      </c>
      <c r="C161" s="3">
        <v>33</v>
      </c>
      <c r="D161" s="4">
        <v>306</v>
      </c>
      <c r="E161" s="5">
        <v>2451</v>
      </c>
      <c r="F161" s="1" t="s">
        <v>98</v>
      </c>
      <c r="G161" s="6">
        <v>13964.054999999998</v>
      </c>
      <c r="H161" s="7">
        <v>7823</v>
      </c>
      <c r="I161" s="8">
        <v>12900</v>
      </c>
    </row>
    <row r="162" spans="1:9" ht="27" x14ac:dyDescent="0.25">
      <c r="A162" s="28">
        <v>1</v>
      </c>
      <c r="B162" s="2" t="s">
        <v>94</v>
      </c>
      <c r="C162" s="3">
        <v>33</v>
      </c>
      <c r="D162" s="4">
        <v>306</v>
      </c>
      <c r="E162" s="5">
        <v>3510</v>
      </c>
      <c r="F162" s="1" t="s">
        <v>99</v>
      </c>
      <c r="G162" s="6">
        <v>52061.31</v>
      </c>
      <c r="H162" s="7">
        <v>29166</v>
      </c>
      <c r="I162" s="8">
        <v>46990</v>
      </c>
    </row>
    <row r="163" spans="1:9" ht="27" x14ac:dyDescent="0.25">
      <c r="A163" s="28">
        <v>1</v>
      </c>
      <c r="B163" s="2" t="s">
        <v>94</v>
      </c>
      <c r="C163" s="3">
        <v>33</v>
      </c>
      <c r="D163" s="4">
        <v>306</v>
      </c>
      <c r="E163" s="5">
        <v>4300</v>
      </c>
      <c r="F163" s="1" t="s">
        <v>100</v>
      </c>
      <c r="G163" s="6">
        <v>58819.319999999992</v>
      </c>
      <c r="H163" s="7">
        <v>32952</v>
      </c>
      <c r="I163" s="8">
        <v>52990</v>
      </c>
    </row>
    <row r="164" spans="1:9" ht="27" x14ac:dyDescent="0.25">
      <c r="A164" s="28"/>
      <c r="B164" s="23" t="s">
        <v>825</v>
      </c>
      <c r="C164" s="3"/>
      <c r="D164" s="4"/>
      <c r="E164" s="5"/>
      <c r="F164" s="1"/>
      <c r="G164" s="6"/>
      <c r="H164" s="7"/>
      <c r="I164" s="8"/>
    </row>
    <row r="165" spans="1:9" ht="27" x14ac:dyDescent="0.25">
      <c r="A165" s="28">
        <v>2</v>
      </c>
      <c r="B165" s="2" t="s">
        <v>23</v>
      </c>
      <c r="C165" s="3">
        <v>36</v>
      </c>
      <c r="D165" s="4">
        <v>324</v>
      </c>
      <c r="E165" s="5">
        <v>2600</v>
      </c>
      <c r="F165" s="1" t="s">
        <v>24</v>
      </c>
      <c r="G165" s="6">
        <v>17999.939999999999</v>
      </c>
      <c r="H165" s="7">
        <v>10084</v>
      </c>
      <c r="I165" s="8">
        <v>15990</v>
      </c>
    </row>
    <row r="166" spans="1:9" ht="27" x14ac:dyDescent="0.25">
      <c r="A166" s="28">
        <v>3</v>
      </c>
      <c r="B166" s="2" t="s">
        <v>23</v>
      </c>
      <c r="C166" s="3">
        <v>36</v>
      </c>
      <c r="D166" s="4">
        <v>324</v>
      </c>
      <c r="E166" s="5">
        <v>2955</v>
      </c>
      <c r="F166" s="1" t="s">
        <v>268</v>
      </c>
      <c r="G166" s="6">
        <v>11250</v>
      </c>
      <c r="H166" s="7">
        <v>6302.5210084033615</v>
      </c>
      <c r="I166" s="8">
        <v>7900</v>
      </c>
    </row>
    <row r="167" spans="1:9" ht="27" x14ac:dyDescent="0.25">
      <c r="A167" s="28">
        <v>3</v>
      </c>
      <c r="B167" s="2" t="s">
        <v>23</v>
      </c>
      <c r="C167" s="3">
        <v>36</v>
      </c>
      <c r="D167" s="4">
        <v>324</v>
      </c>
      <c r="E167" s="5">
        <v>3260</v>
      </c>
      <c r="F167" s="1" t="s">
        <v>25</v>
      </c>
      <c r="G167" s="6">
        <v>15863.294999999998</v>
      </c>
      <c r="H167" s="7">
        <v>8887</v>
      </c>
      <c r="I167" s="8">
        <v>13990</v>
      </c>
    </row>
    <row r="168" spans="1:9" ht="27" x14ac:dyDescent="0.25">
      <c r="A168" s="28">
        <v>4</v>
      </c>
      <c r="B168" s="2" t="s">
        <v>23</v>
      </c>
      <c r="C168" s="3">
        <v>36</v>
      </c>
      <c r="D168" s="4">
        <v>324</v>
      </c>
      <c r="E168" s="5">
        <v>3270</v>
      </c>
      <c r="F168" s="1" t="s">
        <v>26</v>
      </c>
      <c r="G168" s="6">
        <v>15863.294999999998</v>
      </c>
      <c r="H168" s="7">
        <v>8887</v>
      </c>
      <c r="I168" s="8">
        <v>13990</v>
      </c>
    </row>
    <row r="169" spans="1:9" ht="27" x14ac:dyDescent="0.25">
      <c r="A169" s="28">
        <v>4</v>
      </c>
      <c r="B169" s="2" t="s">
        <v>23</v>
      </c>
      <c r="C169" s="3">
        <v>36</v>
      </c>
      <c r="D169" s="4">
        <v>324</v>
      </c>
      <c r="E169" s="5">
        <v>3250</v>
      </c>
      <c r="F169" s="1" t="s">
        <v>269</v>
      </c>
      <c r="G169" s="6">
        <v>13041.566999999999</v>
      </c>
      <c r="H169" s="7">
        <f>16236/2*0.9</f>
        <v>7306.2</v>
      </c>
      <c r="I169" s="8">
        <v>10900</v>
      </c>
    </row>
    <row r="170" spans="1:9" ht="27" x14ac:dyDescent="0.25">
      <c r="A170" s="28">
        <v>3</v>
      </c>
      <c r="B170" s="2" t="s">
        <v>23</v>
      </c>
      <c r="C170" s="3">
        <v>36</v>
      </c>
      <c r="D170" s="4">
        <v>324</v>
      </c>
      <c r="E170" s="5">
        <v>3210</v>
      </c>
      <c r="F170" s="1" t="s">
        <v>27</v>
      </c>
      <c r="G170" s="6">
        <v>23369.22</v>
      </c>
      <c r="H170" s="7">
        <v>13092</v>
      </c>
      <c r="I170" s="8">
        <v>19990</v>
      </c>
    </row>
    <row r="171" spans="1:9" ht="27" x14ac:dyDescent="0.25">
      <c r="A171" s="28">
        <v>6</v>
      </c>
      <c r="B171" s="2" t="s">
        <v>23</v>
      </c>
      <c r="C171" s="3">
        <v>36</v>
      </c>
      <c r="D171" s="4">
        <v>324</v>
      </c>
      <c r="E171" s="5">
        <v>3350</v>
      </c>
      <c r="F171" s="1" t="s">
        <v>270</v>
      </c>
      <c r="G171" s="6">
        <v>13005.51</v>
      </c>
      <c r="H171" s="7">
        <f>7286</f>
        <v>7286</v>
      </c>
      <c r="I171" s="8">
        <v>10900</v>
      </c>
    </row>
    <row r="172" spans="1:9" ht="27" x14ac:dyDescent="0.25">
      <c r="A172" s="28">
        <v>2</v>
      </c>
      <c r="B172" s="2" t="s">
        <v>23</v>
      </c>
      <c r="C172" s="3">
        <v>36</v>
      </c>
      <c r="D172" s="4">
        <v>324</v>
      </c>
      <c r="E172" s="5">
        <v>3310</v>
      </c>
      <c r="F172" s="1" t="s">
        <v>28</v>
      </c>
      <c r="G172" s="6">
        <v>23369.22</v>
      </c>
      <c r="H172" s="7">
        <v>13092</v>
      </c>
      <c r="I172" s="8">
        <v>19990</v>
      </c>
    </row>
    <row r="173" spans="1:9" ht="27" x14ac:dyDescent="0.25">
      <c r="A173" s="28">
        <v>6</v>
      </c>
      <c r="B173" s="2" t="s">
        <v>23</v>
      </c>
      <c r="C173" s="3">
        <v>36</v>
      </c>
      <c r="D173" s="4">
        <v>324</v>
      </c>
      <c r="E173" s="5">
        <v>3700</v>
      </c>
      <c r="F173" s="1" t="s">
        <v>271</v>
      </c>
      <c r="G173" s="6">
        <v>3810.9750000000004</v>
      </c>
      <c r="H173" s="7">
        <v>2135</v>
      </c>
      <c r="I173" s="8">
        <v>3490</v>
      </c>
    </row>
    <row r="174" spans="1:9" ht="27" x14ac:dyDescent="0.25">
      <c r="A174" s="28">
        <v>8</v>
      </c>
      <c r="B174" s="2" t="s">
        <v>23</v>
      </c>
      <c r="C174" s="3">
        <v>36</v>
      </c>
      <c r="D174" s="4">
        <v>324</v>
      </c>
      <c r="E174" s="5">
        <v>3800</v>
      </c>
      <c r="F174" s="1" t="s">
        <v>272</v>
      </c>
      <c r="G174" s="6">
        <v>3810.9750000000004</v>
      </c>
      <c r="H174" s="7">
        <v>2135</v>
      </c>
      <c r="I174" s="8">
        <v>3490</v>
      </c>
    </row>
    <row r="175" spans="1:9" ht="27" x14ac:dyDescent="0.25">
      <c r="A175" s="28">
        <v>1</v>
      </c>
      <c r="B175" s="2" t="s">
        <v>23</v>
      </c>
      <c r="C175" s="3">
        <v>36</v>
      </c>
      <c r="D175" s="4">
        <v>324</v>
      </c>
      <c r="E175" s="5">
        <v>3810</v>
      </c>
      <c r="F175" s="1" t="s">
        <v>273</v>
      </c>
      <c r="G175" s="6">
        <v>2050.9650000000001</v>
      </c>
      <c r="H175" s="7">
        <v>1149</v>
      </c>
      <c r="I175" s="8">
        <v>1490</v>
      </c>
    </row>
    <row r="176" spans="1:9" ht="27" x14ac:dyDescent="0.25">
      <c r="A176" s="28">
        <v>4</v>
      </c>
      <c r="B176" s="2" t="s">
        <v>23</v>
      </c>
      <c r="C176" s="3">
        <v>36</v>
      </c>
      <c r="D176" s="4">
        <v>324</v>
      </c>
      <c r="E176" s="5">
        <v>3812</v>
      </c>
      <c r="F176" s="1" t="s">
        <v>274</v>
      </c>
      <c r="G176" s="6">
        <v>2050.9650000000001</v>
      </c>
      <c r="H176" s="7">
        <v>1149</v>
      </c>
      <c r="I176" s="8">
        <v>1490</v>
      </c>
    </row>
    <row r="177" spans="1:9" ht="27" x14ac:dyDescent="0.25">
      <c r="A177" s="28">
        <v>3</v>
      </c>
      <c r="B177" s="2" t="s">
        <v>23</v>
      </c>
      <c r="C177" s="3">
        <v>36</v>
      </c>
      <c r="D177" s="4">
        <v>324</v>
      </c>
      <c r="E177" s="5">
        <v>3950</v>
      </c>
      <c r="F177" s="1" t="s">
        <v>29</v>
      </c>
      <c r="G177" s="6">
        <v>22500.000000000004</v>
      </c>
      <c r="H177" s="7">
        <v>12605.042016806725</v>
      </c>
      <c r="I177" s="8">
        <v>19490</v>
      </c>
    </row>
    <row r="178" spans="1:9" ht="27" x14ac:dyDescent="0.25">
      <c r="A178" s="28">
        <v>2</v>
      </c>
      <c r="B178" s="2" t="s">
        <v>23</v>
      </c>
      <c r="C178" s="3">
        <v>36</v>
      </c>
      <c r="D178" s="4">
        <v>324</v>
      </c>
      <c r="E178" s="5">
        <v>4000</v>
      </c>
      <c r="F178" s="1" t="s">
        <v>30</v>
      </c>
      <c r="G178" s="6">
        <v>20793.465</v>
      </c>
      <c r="H178" s="7">
        <v>11649</v>
      </c>
      <c r="I178" s="8">
        <v>17990</v>
      </c>
    </row>
    <row r="179" spans="1:9" ht="27" x14ac:dyDescent="0.25">
      <c r="A179" s="28">
        <v>4</v>
      </c>
      <c r="B179" s="2" t="s">
        <v>23</v>
      </c>
      <c r="C179" s="3">
        <v>36</v>
      </c>
      <c r="D179" s="4">
        <v>324</v>
      </c>
      <c r="E179" s="5">
        <v>4010</v>
      </c>
      <c r="F179" s="1" t="s">
        <v>275</v>
      </c>
      <c r="G179" s="6">
        <v>30537.78</v>
      </c>
      <c r="H179" s="7">
        <v>17108</v>
      </c>
      <c r="I179" s="8">
        <v>27990</v>
      </c>
    </row>
    <row r="180" spans="1:9" ht="27" x14ac:dyDescent="0.25">
      <c r="A180" s="30">
        <v>20</v>
      </c>
      <c r="B180" s="2" t="s">
        <v>23</v>
      </c>
      <c r="C180" s="3">
        <v>36</v>
      </c>
      <c r="D180" s="4">
        <v>324</v>
      </c>
      <c r="E180" s="5">
        <v>3900</v>
      </c>
      <c r="F180" s="1" t="s">
        <v>31</v>
      </c>
      <c r="G180" s="6">
        <v>15593.76</v>
      </c>
      <c r="H180" s="7">
        <v>8736</v>
      </c>
      <c r="I180" s="8">
        <v>13490</v>
      </c>
    </row>
    <row r="181" spans="1:9" ht="27" x14ac:dyDescent="0.25">
      <c r="A181" s="28">
        <v>2</v>
      </c>
      <c r="B181" s="2" t="s">
        <v>23</v>
      </c>
      <c r="C181" s="3">
        <v>36</v>
      </c>
      <c r="D181" s="4">
        <v>324</v>
      </c>
      <c r="E181" s="5">
        <v>3952</v>
      </c>
      <c r="F181" s="1" t="s">
        <v>32</v>
      </c>
      <c r="G181" s="6">
        <v>22092.945</v>
      </c>
      <c r="H181" s="7">
        <v>12377</v>
      </c>
      <c r="I181" s="8">
        <v>19490</v>
      </c>
    </row>
    <row r="182" spans="1:9" ht="27" x14ac:dyDescent="0.25">
      <c r="A182" s="28">
        <v>3</v>
      </c>
      <c r="B182" s="2" t="s">
        <v>23</v>
      </c>
      <c r="C182" s="3">
        <v>36</v>
      </c>
      <c r="D182" s="4">
        <v>324</v>
      </c>
      <c r="E182" s="5">
        <v>4150</v>
      </c>
      <c r="F182" s="1" t="s">
        <v>33</v>
      </c>
      <c r="G182" s="6">
        <v>13361.617499999998</v>
      </c>
      <c r="H182" s="7">
        <v>7485.5</v>
      </c>
      <c r="I182" s="8">
        <v>10900</v>
      </c>
    </row>
    <row r="183" spans="1:9" ht="27" x14ac:dyDescent="0.25">
      <c r="A183" s="28">
        <v>2</v>
      </c>
      <c r="B183" s="2" t="s">
        <v>23</v>
      </c>
      <c r="C183" s="3">
        <v>36</v>
      </c>
      <c r="D183" s="4">
        <v>324</v>
      </c>
      <c r="E183" s="5">
        <v>4200</v>
      </c>
      <c r="F183" s="1" t="s">
        <v>34</v>
      </c>
      <c r="G183" s="6">
        <v>20793.465</v>
      </c>
      <c r="H183" s="7">
        <v>11649</v>
      </c>
      <c r="I183" s="8">
        <v>17990</v>
      </c>
    </row>
    <row r="184" spans="1:9" ht="27" x14ac:dyDescent="0.25">
      <c r="A184" s="28">
        <v>2</v>
      </c>
      <c r="B184" s="2" t="s">
        <v>23</v>
      </c>
      <c r="C184" s="3">
        <v>36</v>
      </c>
      <c r="D184" s="4">
        <v>324</v>
      </c>
      <c r="E184" s="5">
        <v>4050</v>
      </c>
      <c r="F184" s="1" t="s">
        <v>35</v>
      </c>
      <c r="G184" s="6">
        <v>23250</v>
      </c>
      <c r="H184" s="7">
        <v>13025.210084033613</v>
      </c>
      <c r="I184" s="8">
        <v>19990</v>
      </c>
    </row>
    <row r="185" spans="1:9" ht="27" x14ac:dyDescent="0.25">
      <c r="A185" s="28">
        <v>2</v>
      </c>
      <c r="B185" s="2" t="s">
        <v>23</v>
      </c>
      <c r="C185" s="3">
        <v>36</v>
      </c>
      <c r="D185" s="4">
        <v>324</v>
      </c>
      <c r="E185" s="5">
        <v>4100</v>
      </c>
      <c r="F185" s="1" t="s">
        <v>36</v>
      </c>
      <c r="G185" s="6">
        <v>15593.76</v>
      </c>
      <c r="H185" s="7">
        <v>8736</v>
      </c>
      <c r="I185" s="8">
        <v>13490</v>
      </c>
    </row>
    <row r="186" spans="1:9" ht="27" x14ac:dyDescent="0.25">
      <c r="A186" s="28">
        <v>4</v>
      </c>
      <c r="B186" s="2" t="s">
        <v>23</v>
      </c>
      <c r="C186" s="3">
        <v>36</v>
      </c>
      <c r="D186" s="4">
        <v>324</v>
      </c>
      <c r="E186" s="5">
        <v>3954</v>
      </c>
      <c r="F186" s="1" t="s">
        <v>37</v>
      </c>
      <c r="G186" s="6">
        <v>22092.052499999998</v>
      </c>
      <c r="H186" s="7">
        <f>41255/3*0.9</f>
        <v>12376.5</v>
      </c>
      <c r="I186" s="8">
        <v>19490</v>
      </c>
    </row>
    <row r="187" spans="1:9" ht="27" x14ac:dyDescent="0.25">
      <c r="A187" s="28">
        <v>2</v>
      </c>
      <c r="B187" s="2" t="s">
        <v>23</v>
      </c>
      <c r="C187" s="3">
        <v>36</v>
      </c>
      <c r="D187" s="4">
        <v>324</v>
      </c>
      <c r="E187" s="5">
        <v>4580</v>
      </c>
      <c r="F187" s="1" t="s">
        <v>276</v>
      </c>
      <c r="G187" s="6">
        <v>8250</v>
      </c>
      <c r="H187" s="7">
        <v>4621.8487394957983</v>
      </c>
      <c r="I187" s="8">
        <v>6990</v>
      </c>
    </row>
    <row r="188" spans="1:9" ht="27" x14ac:dyDescent="0.25">
      <c r="A188" s="28">
        <v>1</v>
      </c>
      <c r="B188" s="2" t="s">
        <v>23</v>
      </c>
      <c r="C188" s="3">
        <v>36</v>
      </c>
      <c r="D188" s="4">
        <v>324</v>
      </c>
      <c r="E188" s="5">
        <v>4605</v>
      </c>
      <c r="F188" s="1" t="s">
        <v>277</v>
      </c>
      <c r="G188" s="6">
        <v>9750</v>
      </c>
      <c r="H188" s="7">
        <v>5462.1848739495799</v>
      </c>
      <c r="I188" s="8">
        <v>6990</v>
      </c>
    </row>
    <row r="189" spans="1:9" ht="27" x14ac:dyDescent="0.25">
      <c r="A189" s="28">
        <v>1</v>
      </c>
      <c r="B189" s="2" t="s">
        <v>23</v>
      </c>
      <c r="C189" s="3">
        <v>36</v>
      </c>
      <c r="D189" s="4">
        <v>324</v>
      </c>
      <c r="E189" s="5">
        <v>4910</v>
      </c>
      <c r="F189" s="1" t="s">
        <v>38</v>
      </c>
      <c r="G189" s="6">
        <v>6750</v>
      </c>
      <c r="H189" s="7">
        <v>3781.5126050420172</v>
      </c>
      <c r="I189" s="8">
        <v>5490</v>
      </c>
    </row>
    <row r="190" spans="1:9" ht="27" x14ac:dyDescent="0.25">
      <c r="A190" s="28">
        <v>1</v>
      </c>
      <c r="B190" s="2" t="s">
        <v>23</v>
      </c>
      <c r="C190" s="3">
        <v>36</v>
      </c>
      <c r="D190" s="4">
        <v>324</v>
      </c>
      <c r="E190" s="5">
        <v>4956</v>
      </c>
      <c r="F190" s="1" t="s">
        <v>39</v>
      </c>
      <c r="G190" s="6">
        <v>2759.61</v>
      </c>
      <c r="H190" s="7">
        <v>1546</v>
      </c>
      <c r="I190" s="8">
        <v>2490</v>
      </c>
    </row>
    <row r="191" spans="1:9" ht="27" x14ac:dyDescent="0.25">
      <c r="A191" s="28">
        <v>7</v>
      </c>
      <c r="B191" s="2" t="s">
        <v>23</v>
      </c>
      <c r="C191" s="3">
        <v>36</v>
      </c>
      <c r="D191" s="4">
        <v>324</v>
      </c>
      <c r="E191" s="5">
        <v>5150</v>
      </c>
      <c r="F191" s="1" t="s">
        <v>40</v>
      </c>
      <c r="G191" s="6">
        <v>3750.2849999999999</v>
      </c>
      <c r="H191" s="7">
        <v>2101</v>
      </c>
      <c r="I191" s="8">
        <v>3490</v>
      </c>
    </row>
    <row r="192" spans="1:9" ht="27" x14ac:dyDescent="0.25">
      <c r="A192" s="28">
        <v>2</v>
      </c>
      <c r="B192" s="2" t="s">
        <v>23</v>
      </c>
      <c r="C192" s="3">
        <v>36</v>
      </c>
      <c r="D192" s="4">
        <v>324</v>
      </c>
      <c r="E192" s="5">
        <v>5170</v>
      </c>
      <c r="F192" s="1" t="s">
        <v>41</v>
      </c>
      <c r="G192" s="6">
        <v>0</v>
      </c>
      <c r="H192" s="7"/>
      <c r="I192" s="8">
        <v>4900</v>
      </c>
    </row>
    <row r="193" spans="1:9" ht="27" x14ac:dyDescent="0.25">
      <c r="A193" s="28">
        <v>4</v>
      </c>
      <c r="B193" s="2" t="s">
        <v>23</v>
      </c>
      <c r="C193" s="3">
        <v>36</v>
      </c>
      <c r="D193" s="4">
        <v>324</v>
      </c>
      <c r="E193" s="5">
        <v>4712</v>
      </c>
      <c r="F193" s="1" t="s">
        <v>278</v>
      </c>
      <c r="G193" s="6">
        <v>8250.2699999999986</v>
      </c>
      <c r="H193" s="7">
        <v>4622</v>
      </c>
      <c r="I193" s="8">
        <v>6990</v>
      </c>
    </row>
    <row r="194" spans="1:9" ht="27" x14ac:dyDescent="0.25">
      <c r="A194" s="28">
        <v>5</v>
      </c>
      <c r="B194" s="2" t="s">
        <v>23</v>
      </c>
      <c r="C194" s="3">
        <v>36</v>
      </c>
      <c r="D194" s="4">
        <v>324</v>
      </c>
      <c r="E194" s="5">
        <v>4714</v>
      </c>
      <c r="F194" s="1" t="s">
        <v>279</v>
      </c>
      <c r="G194" s="6">
        <v>8250.2699999999986</v>
      </c>
      <c r="H194" s="7">
        <v>4622</v>
      </c>
      <c r="I194" s="8">
        <v>6990</v>
      </c>
    </row>
    <row r="195" spans="1:9" ht="27" x14ac:dyDescent="0.25">
      <c r="A195" s="28">
        <v>1</v>
      </c>
      <c r="B195" s="2" t="s">
        <v>23</v>
      </c>
      <c r="C195" s="3">
        <v>36</v>
      </c>
      <c r="D195" s="4">
        <v>324</v>
      </c>
      <c r="E195" s="5"/>
      <c r="F195" s="1" t="s">
        <v>280</v>
      </c>
      <c r="G195" s="6">
        <v>7350.63</v>
      </c>
      <c r="H195" s="7">
        <v>4118</v>
      </c>
      <c r="I195" s="8">
        <v>5490</v>
      </c>
    </row>
    <row r="196" spans="1:9" ht="27" x14ac:dyDescent="0.25">
      <c r="A196" s="28">
        <v>2</v>
      </c>
      <c r="B196" s="2" t="s">
        <v>23</v>
      </c>
      <c r="C196" s="3">
        <v>36</v>
      </c>
      <c r="D196" s="4">
        <v>324</v>
      </c>
      <c r="E196" s="5">
        <v>5700</v>
      </c>
      <c r="F196" s="1" t="s">
        <v>42</v>
      </c>
      <c r="G196" s="6">
        <v>6195.7349999999997</v>
      </c>
      <c r="H196" s="7">
        <v>3471</v>
      </c>
      <c r="I196" s="8">
        <v>5490</v>
      </c>
    </row>
    <row r="197" spans="1:9" ht="27" x14ac:dyDescent="0.25">
      <c r="A197" s="28">
        <v>2</v>
      </c>
      <c r="B197" s="2" t="s">
        <v>23</v>
      </c>
      <c r="C197" s="3">
        <v>36</v>
      </c>
      <c r="D197" s="4">
        <v>324</v>
      </c>
      <c r="E197" s="5">
        <v>5704</v>
      </c>
      <c r="F197" s="1" t="s">
        <v>281</v>
      </c>
      <c r="G197" s="6">
        <v>8741.1449999999986</v>
      </c>
      <c r="H197" s="7">
        <v>4897</v>
      </c>
      <c r="I197" s="8">
        <v>6990</v>
      </c>
    </row>
    <row r="198" spans="1:9" ht="27" x14ac:dyDescent="0.25">
      <c r="A198" s="28">
        <v>1</v>
      </c>
      <c r="B198" s="2" t="s">
        <v>23</v>
      </c>
      <c r="C198" s="3">
        <v>36</v>
      </c>
      <c r="D198" s="4">
        <v>324</v>
      </c>
      <c r="E198" s="5">
        <v>5710</v>
      </c>
      <c r="F198" s="1" t="s">
        <v>282</v>
      </c>
      <c r="G198" s="6">
        <v>10072.755000000001</v>
      </c>
      <c r="H198" s="7">
        <v>5643</v>
      </c>
      <c r="I198" s="8">
        <v>6990</v>
      </c>
    </row>
    <row r="199" spans="1:9" ht="27" x14ac:dyDescent="0.25">
      <c r="A199" s="28">
        <v>1</v>
      </c>
      <c r="B199" s="2" t="s">
        <v>23</v>
      </c>
      <c r="C199" s="3">
        <v>36</v>
      </c>
      <c r="D199" s="4">
        <v>324</v>
      </c>
      <c r="E199" s="5">
        <v>5750</v>
      </c>
      <c r="F199" s="1" t="s">
        <v>43</v>
      </c>
      <c r="G199" s="6">
        <v>6195.7349999999997</v>
      </c>
      <c r="H199" s="7">
        <v>3471</v>
      </c>
      <c r="I199" s="8">
        <v>5490</v>
      </c>
    </row>
    <row r="200" spans="1:9" ht="27" x14ac:dyDescent="0.25">
      <c r="A200" s="28">
        <v>5</v>
      </c>
      <c r="B200" s="2" t="s">
        <v>23</v>
      </c>
      <c r="C200" s="3">
        <v>36</v>
      </c>
      <c r="D200" s="4">
        <v>324</v>
      </c>
      <c r="E200" s="5">
        <v>5780</v>
      </c>
      <c r="F200" s="1" t="s">
        <v>283</v>
      </c>
      <c r="G200" s="6">
        <v>10072.755000000001</v>
      </c>
      <c r="H200" s="7">
        <v>5643</v>
      </c>
      <c r="I200" s="8">
        <v>6990</v>
      </c>
    </row>
    <row r="201" spans="1:9" ht="27" x14ac:dyDescent="0.25">
      <c r="A201" s="28">
        <v>2</v>
      </c>
      <c r="B201" s="2" t="s">
        <v>23</v>
      </c>
      <c r="C201" s="3">
        <v>36</v>
      </c>
      <c r="D201" s="4">
        <v>324</v>
      </c>
      <c r="E201" s="5">
        <v>5850</v>
      </c>
      <c r="F201" s="1" t="s">
        <v>284</v>
      </c>
      <c r="G201" s="6">
        <v>16430.924999999999</v>
      </c>
      <c r="H201" s="7">
        <v>9205</v>
      </c>
      <c r="I201" s="8">
        <v>14490</v>
      </c>
    </row>
    <row r="202" spans="1:9" ht="27" x14ac:dyDescent="0.25">
      <c r="A202" s="28">
        <v>2</v>
      </c>
      <c r="B202" s="2" t="s">
        <v>23</v>
      </c>
      <c r="C202" s="3">
        <v>36</v>
      </c>
      <c r="D202" s="4">
        <v>324</v>
      </c>
      <c r="E202" s="5">
        <v>5900</v>
      </c>
      <c r="F202" s="1" t="s">
        <v>285</v>
      </c>
      <c r="G202" s="6">
        <v>19536.646499999999</v>
      </c>
      <c r="H202" s="7">
        <f>24322/2*0.9</f>
        <v>10944.9</v>
      </c>
      <c r="I202" s="8">
        <v>16490</v>
      </c>
    </row>
    <row r="203" spans="1:9" ht="27" x14ac:dyDescent="0.25">
      <c r="A203" s="28">
        <v>1</v>
      </c>
      <c r="B203" s="2" t="s">
        <v>23</v>
      </c>
      <c r="C203" s="3">
        <v>36</v>
      </c>
      <c r="D203" s="4">
        <v>324</v>
      </c>
      <c r="E203" s="5">
        <v>5940</v>
      </c>
      <c r="F203" s="1" t="s">
        <v>286</v>
      </c>
      <c r="G203" s="6">
        <v>17671.5</v>
      </c>
      <c r="H203" s="7">
        <v>9900</v>
      </c>
      <c r="I203" s="8">
        <v>15990</v>
      </c>
    </row>
    <row r="204" spans="1:9" ht="27" x14ac:dyDescent="0.25">
      <c r="A204" s="28">
        <v>3</v>
      </c>
      <c r="B204" s="2" t="s">
        <v>23</v>
      </c>
      <c r="C204" s="3">
        <v>36</v>
      </c>
      <c r="D204" s="4">
        <v>324</v>
      </c>
      <c r="E204" s="5">
        <v>5962</v>
      </c>
      <c r="F204" s="1" t="s">
        <v>287</v>
      </c>
      <c r="G204" s="6">
        <v>47409.599999999999</v>
      </c>
      <c r="H204" s="7">
        <v>26560</v>
      </c>
      <c r="I204" s="8">
        <v>42990</v>
      </c>
    </row>
    <row r="205" spans="1:9" ht="27" x14ac:dyDescent="0.25">
      <c r="A205" s="28">
        <v>3</v>
      </c>
      <c r="B205" s="2" t="s">
        <v>23</v>
      </c>
      <c r="C205" s="3">
        <v>36</v>
      </c>
      <c r="D205" s="4">
        <v>324</v>
      </c>
      <c r="E205" s="5">
        <v>5960</v>
      </c>
      <c r="F205" s="1" t="s">
        <v>288</v>
      </c>
      <c r="G205" s="6">
        <v>26410.859999999997</v>
      </c>
      <c r="H205" s="7">
        <v>14796</v>
      </c>
      <c r="I205" s="8">
        <v>22990</v>
      </c>
    </row>
    <row r="206" spans="1:9" ht="27" x14ac:dyDescent="0.25">
      <c r="A206" s="28">
        <v>2</v>
      </c>
      <c r="B206" s="2" t="s">
        <v>23</v>
      </c>
      <c r="C206" s="3">
        <v>36</v>
      </c>
      <c r="D206" s="4">
        <v>324</v>
      </c>
      <c r="E206" s="5">
        <v>6100</v>
      </c>
      <c r="F206" s="1" t="s">
        <v>289</v>
      </c>
      <c r="G206" s="6">
        <v>15886.5</v>
      </c>
      <c r="H206" s="7">
        <v>8900</v>
      </c>
      <c r="I206" s="8">
        <v>13990</v>
      </c>
    </row>
    <row r="207" spans="1:9" ht="27" x14ac:dyDescent="0.25">
      <c r="A207" s="28">
        <v>1</v>
      </c>
      <c r="B207" s="2" t="s">
        <v>23</v>
      </c>
      <c r="C207" s="3">
        <v>36</v>
      </c>
      <c r="D207" s="4">
        <v>324</v>
      </c>
      <c r="E207" s="5">
        <v>6150</v>
      </c>
      <c r="F207" s="1" t="s">
        <v>290</v>
      </c>
      <c r="G207" s="6">
        <v>16430.924999999999</v>
      </c>
      <c r="H207" s="7">
        <v>9205</v>
      </c>
      <c r="I207" s="8">
        <v>14490</v>
      </c>
    </row>
    <row r="208" spans="1:9" ht="27" x14ac:dyDescent="0.25">
      <c r="A208" s="28">
        <v>1</v>
      </c>
      <c r="B208" s="2" t="s">
        <v>23</v>
      </c>
      <c r="C208" s="3">
        <v>36</v>
      </c>
      <c r="D208" s="4">
        <v>324</v>
      </c>
      <c r="E208" s="5">
        <v>6210</v>
      </c>
      <c r="F208" s="1" t="s">
        <v>291</v>
      </c>
      <c r="G208" s="6">
        <v>17671.5</v>
      </c>
      <c r="H208" s="7">
        <v>9900</v>
      </c>
      <c r="I208" s="8">
        <v>15990</v>
      </c>
    </row>
    <row r="209" spans="1:9" ht="27" x14ac:dyDescent="0.25">
      <c r="A209" s="28">
        <v>1</v>
      </c>
      <c r="B209" s="2" t="s">
        <v>23</v>
      </c>
      <c r="C209" s="3">
        <v>36</v>
      </c>
      <c r="D209" s="4">
        <v>324</v>
      </c>
      <c r="E209" s="5">
        <v>6500</v>
      </c>
      <c r="F209" s="1" t="s">
        <v>292</v>
      </c>
      <c r="G209" s="6">
        <v>26596.5</v>
      </c>
      <c r="H209" s="7">
        <v>14900</v>
      </c>
      <c r="I209" s="8">
        <v>23490</v>
      </c>
    </row>
    <row r="210" spans="1:9" ht="27" x14ac:dyDescent="0.25">
      <c r="A210" s="28">
        <v>3</v>
      </c>
      <c r="B210" s="2" t="s">
        <v>23</v>
      </c>
      <c r="C210" s="3">
        <v>36</v>
      </c>
      <c r="D210" s="4">
        <v>324</v>
      </c>
      <c r="E210" s="5">
        <v>6800</v>
      </c>
      <c r="F210" s="1" t="s">
        <v>293</v>
      </c>
      <c r="G210" s="6">
        <v>32250</v>
      </c>
      <c r="H210" s="7">
        <f>21500/1.19</f>
        <v>18067.226890756305</v>
      </c>
      <c r="I210" s="8">
        <v>28990</v>
      </c>
    </row>
    <row r="211" spans="1:9" ht="27" x14ac:dyDescent="0.25">
      <c r="A211" s="28">
        <v>6</v>
      </c>
      <c r="B211" s="2" t="s">
        <v>23</v>
      </c>
      <c r="C211" s="3">
        <v>36</v>
      </c>
      <c r="D211" s="4">
        <v>324</v>
      </c>
      <c r="E211" s="5">
        <v>7255</v>
      </c>
      <c r="F211" s="1" t="s">
        <v>44</v>
      </c>
      <c r="G211" s="6">
        <v>30777.112800000003</v>
      </c>
      <c r="H211" s="7">
        <v>17242.080000000002</v>
      </c>
      <c r="I211" s="8">
        <v>27990</v>
      </c>
    </row>
    <row r="212" spans="1:9" ht="27" x14ac:dyDescent="0.25">
      <c r="A212" s="28">
        <v>2</v>
      </c>
      <c r="B212" s="2" t="s">
        <v>23</v>
      </c>
      <c r="C212" s="3">
        <v>36</v>
      </c>
      <c r="D212" s="4">
        <v>324</v>
      </c>
      <c r="E212" s="5">
        <v>7256</v>
      </c>
      <c r="F212" s="1" t="s">
        <v>294</v>
      </c>
      <c r="G212" s="6">
        <v>40624.815000000002</v>
      </c>
      <c r="H212" s="7">
        <v>22759</v>
      </c>
      <c r="I212" s="8">
        <v>36990</v>
      </c>
    </row>
    <row r="213" spans="1:9" ht="27" x14ac:dyDescent="0.25">
      <c r="A213" s="28">
        <v>2</v>
      </c>
      <c r="B213" s="2" t="s">
        <v>23</v>
      </c>
      <c r="C213" s="3">
        <v>36</v>
      </c>
      <c r="D213" s="4">
        <v>324</v>
      </c>
      <c r="E213" s="5">
        <v>7610</v>
      </c>
      <c r="F213" s="1" t="s">
        <v>295</v>
      </c>
      <c r="G213" s="6">
        <v>28566.783000000003</v>
      </c>
      <c r="H213" s="7">
        <f>35564/2*0.9</f>
        <v>16003.800000000001</v>
      </c>
      <c r="I213" s="8">
        <v>24490</v>
      </c>
    </row>
    <row r="214" spans="1:9" ht="27" x14ac:dyDescent="0.25">
      <c r="A214" s="28">
        <v>1</v>
      </c>
      <c r="B214" s="2" t="s">
        <v>181</v>
      </c>
      <c r="C214" s="3">
        <v>36</v>
      </c>
      <c r="D214" s="4">
        <v>330</v>
      </c>
      <c r="E214" s="5">
        <v>100</v>
      </c>
      <c r="F214" s="1" t="s">
        <v>182</v>
      </c>
      <c r="G214" s="6">
        <v>36750</v>
      </c>
      <c r="H214" s="7">
        <v>20588.235294117647</v>
      </c>
      <c r="I214" s="8">
        <v>32990</v>
      </c>
    </row>
    <row r="215" spans="1:9" ht="27" x14ac:dyDescent="0.25">
      <c r="A215" s="28">
        <v>1</v>
      </c>
      <c r="B215" s="2" t="s">
        <v>181</v>
      </c>
      <c r="C215" s="3">
        <v>36</v>
      </c>
      <c r="D215" s="4">
        <v>330</v>
      </c>
      <c r="E215" s="5">
        <v>1550</v>
      </c>
      <c r="F215" s="1" t="s">
        <v>183</v>
      </c>
      <c r="G215" s="6">
        <v>10106.67</v>
      </c>
      <c r="H215" s="7">
        <f>5662</f>
        <v>5662</v>
      </c>
      <c r="I215" s="8">
        <v>6990</v>
      </c>
    </row>
    <row r="216" spans="1:9" ht="27" x14ac:dyDescent="0.25">
      <c r="A216" s="28">
        <v>3</v>
      </c>
      <c r="B216" s="2" t="s">
        <v>186</v>
      </c>
      <c r="C216" s="3">
        <v>36</v>
      </c>
      <c r="D216" s="4">
        <v>333</v>
      </c>
      <c r="E216" s="5">
        <v>3100</v>
      </c>
      <c r="F216" s="1" t="s">
        <v>187</v>
      </c>
      <c r="G216" s="6">
        <v>31428.494999999995</v>
      </c>
      <c r="H216" s="7">
        <v>17607</v>
      </c>
      <c r="I216" s="8">
        <v>27990</v>
      </c>
    </row>
    <row r="217" spans="1:9" ht="27" x14ac:dyDescent="0.25">
      <c r="A217" s="28">
        <v>1</v>
      </c>
      <c r="B217" s="2" t="s">
        <v>199</v>
      </c>
      <c r="C217" s="3">
        <v>36</v>
      </c>
      <c r="D217" s="4">
        <v>336</v>
      </c>
      <c r="E217" s="5">
        <v>3510</v>
      </c>
      <c r="F217" s="1" t="s">
        <v>200</v>
      </c>
      <c r="G217" s="6">
        <v>33750</v>
      </c>
      <c r="H217" s="7">
        <v>18907.563025210085</v>
      </c>
      <c r="I217" s="8">
        <v>29990</v>
      </c>
    </row>
    <row r="218" spans="1:9" ht="27" x14ac:dyDescent="0.25">
      <c r="A218" s="28">
        <v>4</v>
      </c>
      <c r="B218" s="2" t="s">
        <v>201</v>
      </c>
      <c r="C218" s="3">
        <v>36</v>
      </c>
      <c r="D218" s="4">
        <v>339</v>
      </c>
      <c r="E218" s="5">
        <v>1001</v>
      </c>
      <c r="F218" s="1" t="s">
        <v>202</v>
      </c>
      <c r="G218" s="6">
        <v>26775</v>
      </c>
      <c r="H218" s="7">
        <v>15000</v>
      </c>
      <c r="I218" s="8">
        <v>23490</v>
      </c>
    </row>
    <row r="219" spans="1:9" ht="27" x14ac:dyDescent="0.25">
      <c r="A219" s="28">
        <v>1</v>
      </c>
      <c r="B219" s="2" t="s">
        <v>201</v>
      </c>
      <c r="C219" s="3">
        <v>36</v>
      </c>
      <c r="D219" s="4">
        <v>339</v>
      </c>
      <c r="E219" s="5">
        <v>4201</v>
      </c>
      <c r="F219" s="1" t="s">
        <v>203</v>
      </c>
      <c r="G219" s="6">
        <v>41483.399999999994</v>
      </c>
      <c r="H219" s="7">
        <v>23240</v>
      </c>
      <c r="I219" s="8">
        <v>36990</v>
      </c>
    </row>
    <row r="220" spans="1:9" ht="27" x14ac:dyDescent="0.25">
      <c r="A220" s="28">
        <v>2</v>
      </c>
      <c r="B220" s="2" t="s">
        <v>201</v>
      </c>
      <c r="C220" s="3">
        <v>36</v>
      </c>
      <c r="D220" s="4">
        <v>339</v>
      </c>
      <c r="E220" s="5">
        <v>4280</v>
      </c>
      <c r="F220" s="1" t="s">
        <v>204</v>
      </c>
      <c r="G220" s="6">
        <v>38234.699999999997</v>
      </c>
      <c r="H220" s="7">
        <v>21420</v>
      </c>
      <c r="I220" s="8">
        <v>33990</v>
      </c>
    </row>
    <row r="221" spans="1:9" ht="27" x14ac:dyDescent="0.25">
      <c r="A221" s="28">
        <v>2</v>
      </c>
      <c r="B221" s="2" t="s">
        <v>201</v>
      </c>
      <c r="C221" s="3">
        <v>36</v>
      </c>
      <c r="D221" s="4">
        <v>339</v>
      </c>
      <c r="E221" s="5">
        <v>5000</v>
      </c>
      <c r="F221" s="1" t="s">
        <v>205</v>
      </c>
      <c r="G221" s="6">
        <v>49087.5</v>
      </c>
      <c r="H221" s="7">
        <v>27500</v>
      </c>
      <c r="I221" s="8">
        <v>43990</v>
      </c>
    </row>
    <row r="222" spans="1:9" ht="27" x14ac:dyDescent="0.25">
      <c r="A222" s="28">
        <v>6</v>
      </c>
      <c r="B222" s="2" t="s">
        <v>215</v>
      </c>
      <c r="C222" s="3">
        <v>36</v>
      </c>
      <c r="D222" s="4">
        <v>342</v>
      </c>
      <c r="E222" s="5">
        <v>5200</v>
      </c>
      <c r="F222" s="1" t="s">
        <v>216</v>
      </c>
      <c r="G222" s="6">
        <v>13937.28</v>
      </c>
      <c r="H222" s="7">
        <v>7808</v>
      </c>
      <c r="I222" s="8">
        <v>12900</v>
      </c>
    </row>
    <row r="223" spans="1:9" ht="27" x14ac:dyDescent="0.25">
      <c r="A223" s="28">
        <v>1</v>
      </c>
      <c r="B223" s="2" t="s">
        <v>215</v>
      </c>
      <c r="C223" s="3">
        <v>36</v>
      </c>
      <c r="D223" s="4">
        <v>342</v>
      </c>
      <c r="E223" s="5">
        <v>5500</v>
      </c>
      <c r="F223" s="1" t="s">
        <v>217</v>
      </c>
      <c r="G223" s="6">
        <v>42750.75</v>
      </c>
      <c r="H223" s="7">
        <v>23950</v>
      </c>
      <c r="I223" s="8">
        <v>38990</v>
      </c>
    </row>
    <row r="224" spans="1:9" ht="27" x14ac:dyDescent="0.25">
      <c r="A224" s="28">
        <v>2</v>
      </c>
      <c r="B224" s="2" t="s">
        <v>215</v>
      </c>
      <c r="C224" s="3">
        <v>36</v>
      </c>
      <c r="D224" s="4">
        <v>342</v>
      </c>
      <c r="E224" s="5">
        <v>5505</v>
      </c>
      <c r="F224" s="1" t="s">
        <v>218</v>
      </c>
      <c r="G224" s="6">
        <v>42750.75</v>
      </c>
      <c r="H224" s="7">
        <v>23950</v>
      </c>
      <c r="I224" s="8">
        <v>38990</v>
      </c>
    </row>
    <row r="225" spans="1:9" ht="27" x14ac:dyDescent="0.25">
      <c r="A225" s="28">
        <v>3</v>
      </c>
      <c r="B225" s="2" t="s">
        <v>215</v>
      </c>
      <c r="C225" s="3">
        <v>36</v>
      </c>
      <c r="D225" s="4">
        <v>342</v>
      </c>
      <c r="E225" s="5">
        <v>5610</v>
      </c>
      <c r="F225" s="14" t="s">
        <v>368</v>
      </c>
      <c r="G225" s="6">
        <v>6749.0849999999991</v>
      </c>
      <c r="H225" s="15">
        <v>3781</v>
      </c>
      <c r="I225" s="8">
        <v>5490</v>
      </c>
    </row>
    <row r="226" spans="1:9" ht="27" x14ac:dyDescent="0.25">
      <c r="A226" s="28">
        <v>2</v>
      </c>
      <c r="B226" s="2" t="s">
        <v>215</v>
      </c>
      <c r="C226" s="3">
        <v>36</v>
      </c>
      <c r="D226" s="4">
        <v>342</v>
      </c>
      <c r="E226" s="5">
        <v>6501</v>
      </c>
      <c r="F226" s="1" t="s">
        <v>219</v>
      </c>
      <c r="G226" s="6">
        <v>78000</v>
      </c>
      <c r="H226" s="7">
        <v>43697.478991596639</v>
      </c>
      <c r="I226" s="8">
        <v>69990</v>
      </c>
    </row>
    <row r="227" spans="1:9" ht="27" x14ac:dyDescent="0.25">
      <c r="A227" s="28">
        <v>3</v>
      </c>
      <c r="B227" s="2" t="s">
        <v>220</v>
      </c>
      <c r="C227" s="3">
        <v>36</v>
      </c>
      <c r="D227" s="4">
        <v>345</v>
      </c>
      <c r="E227" s="5">
        <v>400</v>
      </c>
      <c r="F227" s="1" t="s">
        <v>221</v>
      </c>
      <c r="G227" s="6">
        <v>5250</v>
      </c>
      <c r="H227" s="7">
        <v>2941.1764705882356</v>
      </c>
      <c r="I227" s="8">
        <v>3490</v>
      </c>
    </row>
    <row r="228" spans="1:9" ht="27" x14ac:dyDescent="0.25">
      <c r="A228" s="28">
        <v>3</v>
      </c>
      <c r="B228" s="2" t="s">
        <v>220</v>
      </c>
      <c r="C228" s="3">
        <v>36</v>
      </c>
      <c r="D228" s="4">
        <v>345</v>
      </c>
      <c r="E228" s="5">
        <v>1060</v>
      </c>
      <c r="F228" s="1" t="s">
        <v>222</v>
      </c>
      <c r="G228" s="6">
        <v>44837.414999999994</v>
      </c>
      <c r="H228" s="7">
        <v>25119</v>
      </c>
      <c r="I228" s="8">
        <v>39990</v>
      </c>
    </row>
    <row r="229" spans="1:9" ht="27" x14ac:dyDescent="0.25">
      <c r="A229" s="28">
        <v>1</v>
      </c>
      <c r="B229" s="2" t="s">
        <v>220</v>
      </c>
      <c r="C229" s="3">
        <v>36</v>
      </c>
      <c r="D229" s="4">
        <v>345</v>
      </c>
      <c r="E229" s="5">
        <v>1100</v>
      </c>
      <c r="F229" s="1" t="s">
        <v>223</v>
      </c>
      <c r="G229" s="6">
        <v>0</v>
      </c>
      <c r="H229" s="7">
        <v>0</v>
      </c>
      <c r="I229" s="8">
        <v>9900</v>
      </c>
    </row>
    <row r="230" spans="1:9" ht="27" x14ac:dyDescent="0.25">
      <c r="A230" s="28">
        <v>2</v>
      </c>
      <c r="B230" s="2" t="s">
        <v>220</v>
      </c>
      <c r="C230" s="3">
        <v>36</v>
      </c>
      <c r="D230" s="4">
        <v>345</v>
      </c>
      <c r="E230" s="5">
        <v>1620</v>
      </c>
      <c r="F230" s="1" t="s">
        <v>224</v>
      </c>
      <c r="G230" s="6">
        <v>24057.337499999998</v>
      </c>
      <c r="H230" s="7">
        <f>29950/2*0.9</f>
        <v>13477.5</v>
      </c>
      <c r="I230" s="8">
        <v>20990</v>
      </c>
    </row>
    <row r="231" spans="1:9" ht="27" x14ac:dyDescent="0.25">
      <c r="A231" s="28">
        <v>1</v>
      </c>
      <c r="B231" s="2" t="s">
        <v>220</v>
      </c>
      <c r="C231" s="3">
        <v>36</v>
      </c>
      <c r="D231" s="4">
        <v>345</v>
      </c>
      <c r="E231" s="5">
        <v>1700</v>
      </c>
      <c r="F231" s="1" t="s">
        <v>225</v>
      </c>
      <c r="G231" s="6">
        <v>16868.25</v>
      </c>
      <c r="H231" s="7">
        <v>9450</v>
      </c>
      <c r="I231" s="8">
        <v>14490</v>
      </c>
    </row>
    <row r="232" spans="1:9" ht="27" x14ac:dyDescent="0.25">
      <c r="A232" s="28">
        <v>2</v>
      </c>
      <c r="B232" s="2" t="s">
        <v>220</v>
      </c>
      <c r="C232" s="3">
        <v>36</v>
      </c>
      <c r="D232" s="4">
        <v>345</v>
      </c>
      <c r="E232" s="5">
        <v>1900</v>
      </c>
      <c r="F232" s="1" t="s">
        <v>226</v>
      </c>
      <c r="G232" s="6">
        <v>11366.880000000001</v>
      </c>
      <c r="H232" s="7">
        <v>6368</v>
      </c>
      <c r="I232" s="8">
        <v>7900</v>
      </c>
    </row>
    <row r="233" spans="1:9" ht="27" x14ac:dyDescent="0.25">
      <c r="A233" s="28">
        <v>1</v>
      </c>
      <c r="B233" s="2" t="s">
        <v>220</v>
      </c>
      <c r="C233" s="3">
        <v>36</v>
      </c>
      <c r="D233" s="4">
        <v>345</v>
      </c>
      <c r="E233" s="5">
        <v>1952</v>
      </c>
      <c r="F233" s="1" t="s">
        <v>227</v>
      </c>
      <c r="G233" s="6">
        <v>20281.169999999998</v>
      </c>
      <c r="H233" s="7">
        <v>11362</v>
      </c>
      <c r="I233" s="8">
        <v>17990</v>
      </c>
    </row>
    <row r="234" spans="1:9" ht="27" x14ac:dyDescent="0.25">
      <c r="A234" s="28">
        <v>3</v>
      </c>
      <c r="B234" s="2" t="s">
        <v>220</v>
      </c>
      <c r="C234" s="3">
        <v>36</v>
      </c>
      <c r="D234" s="4">
        <v>345</v>
      </c>
      <c r="E234" s="5">
        <v>2010</v>
      </c>
      <c r="F234" s="1" t="s">
        <v>228</v>
      </c>
      <c r="G234" s="6">
        <v>20281.169999999998</v>
      </c>
      <c r="H234" s="7">
        <v>11362</v>
      </c>
      <c r="I234" s="8">
        <v>17990</v>
      </c>
    </row>
    <row r="235" spans="1:9" ht="27" x14ac:dyDescent="0.25">
      <c r="A235" s="28">
        <v>1</v>
      </c>
      <c r="B235" s="2" t="s">
        <v>220</v>
      </c>
      <c r="C235" s="3">
        <v>36</v>
      </c>
      <c r="D235" s="4">
        <v>345</v>
      </c>
      <c r="E235" s="5">
        <v>2300</v>
      </c>
      <c r="F235" s="1" t="s">
        <v>229</v>
      </c>
      <c r="G235" s="6">
        <v>6613.4249999999993</v>
      </c>
      <c r="H235" s="7">
        <f>7410/2</f>
        <v>3705</v>
      </c>
      <c r="I235" s="8">
        <v>5490</v>
      </c>
    </row>
    <row r="236" spans="1:9" ht="27" x14ac:dyDescent="0.25">
      <c r="A236" s="28">
        <v>1</v>
      </c>
      <c r="B236" s="2" t="s">
        <v>220</v>
      </c>
      <c r="C236" s="3">
        <v>36</v>
      </c>
      <c r="D236" s="4">
        <v>345</v>
      </c>
      <c r="E236" s="5">
        <v>2100</v>
      </c>
      <c r="F236" s="1" t="s">
        <v>230</v>
      </c>
      <c r="G236" s="6">
        <v>7767.4274999999998</v>
      </c>
      <c r="H236" s="7">
        <f>8703/2</f>
        <v>4351.5</v>
      </c>
      <c r="I236" s="8">
        <v>6490</v>
      </c>
    </row>
    <row r="237" spans="1:9" ht="27" x14ac:dyDescent="0.25">
      <c r="A237" s="28">
        <v>1</v>
      </c>
      <c r="B237" s="2" t="s">
        <v>220</v>
      </c>
      <c r="C237" s="3">
        <v>36</v>
      </c>
      <c r="D237" s="4">
        <v>345</v>
      </c>
      <c r="E237" s="5">
        <v>2450</v>
      </c>
      <c r="F237" s="1" t="s">
        <v>231</v>
      </c>
      <c r="G237" s="6">
        <v>6750</v>
      </c>
      <c r="H237" s="7">
        <v>3781.5126050420172</v>
      </c>
      <c r="I237" s="8">
        <v>5490</v>
      </c>
    </row>
    <row r="238" spans="1:9" ht="27" x14ac:dyDescent="0.25">
      <c r="A238" s="28">
        <v>1</v>
      </c>
      <c r="B238" s="2" t="s">
        <v>220</v>
      </c>
      <c r="C238" s="3">
        <v>36</v>
      </c>
      <c r="D238" s="4">
        <v>345</v>
      </c>
      <c r="E238" s="5">
        <v>2400</v>
      </c>
      <c r="F238" s="1" t="s">
        <v>232</v>
      </c>
      <c r="G238" s="6">
        <v>6613.4249999999993</v>
      </c>
      <c r="H238" s="7">
        <f>7410/2</f>
        <v>3705</v>
      </c>
      <c r="I238" s="8">
        <v>5490</v>
      </c>
    </row>
    <row r="239" spans="1:9" ht="27" x14ac:dyDescent="0.25">
      <c r="A239" s="28">
        <v>1</v>
      </c>
      <c r="B239" s="2" t="s">
        <v>220</v>
      </c>
      <c r="C239" s="3">
        <v>36</v>
      </c>
      <c r="D239" s="4">
        <v>345</v>
      </c>
      <c r="E239" s="5">
        <v>2110</v>
      </c>
      <c r="F239" s="1" t="s">
        <v>233</v>
      </c>
      <c r="G239" s="6">
        <v>8250</v>
      </c>
      <c r="H239" s="7">
        <v>4621.8487394957983</v>
      </c>
      <c r="I239" s="8">
        <v>6990</v>
      </c>
    </row>
    <row r="240" spans="1:9" ht="27" x14ac:dyDescent="0.25">
      <c r="A240" s="28">
        <v>1</v>
      </c>
      <c r="B240" s="2" t="s">
        <v>220</v>
      </c>
      <c r="C240" s="3">
        <v>36</v>
      </c>
      <c r="D240" s="4">
        <v>345</v>
      </c>
      <c r="E240" s="5">
        <v>2300</v>
      </c>
      <c r="F240" s="1" t="s">
        <v>234</v>
      </c>
      <c r="G240" s="6">
        <v>7767.4274999999998</v>
      </c>
      <c r="H240" s="7">
        <f>8703/2</f>
        <v>4351.5</v>
      </c>
      <c r="I240" s="8">
        <v>6490</v>
      </c>
    </row>
    <row r="241" spans="1:9" ht="27" x14ac:dyDescent="0.25">
      <c r="A241" s="28">
        <v>1</v>
      </c>
      <c r="B241" s="2" t="s">
        <v>220</v>
      </c>
      <c r="C241" s="3">
        <v>36</v>
      </c>
      <c r="D241" s="4">
        <v>345</v>
      </c>
      <c r="E241" s="5">
        <v>2400</v>
      </c>
      <c r="F241" s="1" t="s">
        <v>235</v>
      </c>
      <c r="G241" s="6">
        <v>4126.92</v>
      </c>
      <c r="H241" s="7">
        <v>2312</v>
      </c>
      <c r="I241" s="8">
        <v>3490</v>
      </c>
    </row>
    <row r="242" spans="1:9" ht="27" x14ac:dyDescent="0.25">
      <c r="A242" s="28">
        <v>1</v>
      </c>
      <c r="B242" s="2" t="s">
        <v>220</v>
      </c>
      <c r="C242" s="3">
        <v>36</v>
      </c>
      <c r="D242" s="4">
        <v>345</v>
      </c>
      <c r="E242" s="5">
        <v>3116</v>
      </c>
      <c r="F242" s="1" t="s">
        <v>236</v>
      </c>
      <c r="G242" s="6">
        <v>17191.334999999999</v>
      </c>
      <c r="H242" s="7">
        <v>9631</v>
      </c>
      <c r="I242" s="8">
        <v>15490</v>
      </c>
    </row>
    <row r="243" spans="1:9" ht="27" x14ac:dyDescent="0.25">
      <c r="A243" s="30">
        <v>3</v>
      </c>
      <c r="B243" s="2" t="s">
        <v>220</v>
      </c>
      <c r="C243" s="3">
        <v>36</v>
      </c>
      <c r="D243" s="4">
        <v>345</v>
      </c>
      <c r="E243" s="5">
        <v>3651</v>
      </c>
      <c r="F243" s="1" t="s">
        <v>237</v>
      </c>
      <c r="G243" s="6">
        <v>3053.5714285714284</v>
      </c>
      <c r="H243" s="7">
        <v>1710.6842737094839</v>
      </c>
      <c r="I243" s="8">
        <v>2490</v>
      </c>
    </row>
    <row r="244" spans="1:9" ht="27" x14ac:dyDescent="0.25">
      <c r="A244" s="28">
        <v>9</v>
      </c>
      <c r="B244" s="2" t="s">
        <v>220</v>
      </c>
      <c r="C244" s="3">
        <v>36</v>
      </c>
      <c r="D244" s="4">
        <v>345</v>
      </c>
      <c r="E244" s="5">
        <v>3320</v>
      </c>
      <c r="F244" s="1" t="s">
        <v>238</v>
      </c>
      <c r="G244" s="6">
        <v>10038.84</v>
      </c>
      <c r="H244" s="7">
        <v>5624</v>
      </c>
      <c r="I244" s="8">
        <v>6990</v>
      </c>
    </row>
    <row r="245" spans="1:9" ht="27" x14ac:dyDescent="0.25">
      <c r="A245" s="28">
        <v>2</v>
      </c>
      <c r="B245" s="2" t="s">
        <v>220</v>
      </c>
      <c r="C245" s="3">
        <v>36</v>
      </c>
      <c r="D245" s="4">
        <v>345</v>
      </c>
      <c r="E245" s="5">
        <v>4100</v>
      </c>
      <c r="F245" s="1" t="s">
        <v>239</v>
      </c>
      <c r="G245" s="6">
        <v>25186.35</v>
      </c>
      <c r="H245" s="7">
        <v>14110</v>
      </c>
      <c r="I245" s="8">
        <v>21490</v>
      </c>
    </row>
    <row r="246" spans="1:9" ht="27" x14ac:dyDescent="0.25">
      <c r="A246" s="28">
        <v>2</v>
      </c>
      <c r="B246" s="2" t="s">
        <v>220</v>
      </c>
      <c r="C246" s="3">
        <v>36</v>
      </c>
      <c r="D246" s="4">
        <v>345</v>
      </c>
      <c r="E246" s="5">
        <v>3800</v>
      </c>
      <c r="F246" s="1" t="s">
        <v>240</v>
      </c>
      <c r="G246" s="6">
        <v>9630</v>
      </c>
      <c r="H246" s="7">
        <v>5394.9579831932779</v>
      </c>
      <c r="I246" s="8">
        <v>6990</v>
      </c>
    </row>
    <row r="247" spans="1:9" ht="27" x14ac:dyDescent="0.25">
      <c r="A247" s="28">
        <v>2</v>
      </c>
      <c r="B247" s="2" t="s">
        <v>220</v>
      </c>
      <c r="C247" s="3">
        <v>36</v>
      </c>
      <c r="D247" s="4">
        <v>345</v>
      </c>
      <c r="E247" s="5">
        <v>4250</v>
      </c>
      <c r="F247" s="1" t="s">
        <v>241</v>
      </c>
      <c r="G247" s="6">
        <v>38365.004999999997</v>
      </c>
      <c r="H247" s="7">
        <v>21493</v>
      </c>
      <c r="I247" s="8">
        <v>34990</v>
      </c>
    </row>
    <row r="248" spans="1:9" ht="27" x14ac:dyDescent="0.25">
      <c r="A248" s="28">
        <v>3</v>
      </c>
      <c r="B248" s="2" t="s">
        <v>220</v>
      </c>
      <c r="C248" s="3">
        <v>36</v>
      </c>
      <c r="D248" s="4">
        <v>345</v>
      </c>
      <c r="E248" s="5">
        <v>4252</v>
      </c>
      <c r="F248" s="1" t="s">
        <v>242</v>
      </c>
      <c r="G248" s="6">
        <v>38182.934999999998</v>
      </c>
      <c r="H248" s="7">
        <v>21391</v>
      </c>
      <c r="I248" s="8">
        <v>33990</v>
      </c>
    </row>
    <row r="249" spans="1:9" ht="27" x14ac:dyDescent="0.25">
      <c r="A249" s="28">
        <v>1</v>
      </c>
      <c r="B249" s="12" t="s">
        <v>445</v>
      </c>
      <c r="C249" s="3">
        <v>36</v>
      </c>
      <c r="D249" s="4">
        <v>340</v>
      </c>
      <c r="E249" s="16">
        <v>2098</v>
      </c>
      <c r="F249" s="14" t="s">
        <v>446</v>
      </c>
      <c r="G249" s="6">
        <v>36326.534999999996</v>
      </c>
      <c r="H249" s="15">
        <v>20351</v>
      </c>
      <c r="I249" s="8">
        <v>32990</v>
      </c>
    </row>
    <row r="250" spans="1:9" ht="27" x14ac:dyDescent="0.25">
      <c r="A250" s="28">
        <v>1</v>
      </c>
      <c r="B250" s="12" t="s">
        <v>445</v>
      </c>
      <c r="C250" s="3">
        <v>36</v>
      </c>
      <c r="D250" s="4">
        <v>340</v>
      </c>
      <c r="E250" s="16">
        <v>2100</v>
      </c>
      <c r="F250" s="14" t="s">
        <v>447</v>
      </c>
      <c r="G250" s="6">
        <v>36326.534999999996</v>
      </c>
      <c r="H250" s="15">
        <v>20351</v>
      </c>
      <c r="I250" s="8">
        <v>32990</v>
      </c>
    </row>
    <row r="251" spans="1:9" ht="27" x14ac:dyDescent="0.25">
      <c r="A251" s="28">
        <v>2</v>
      </c>
      <c r="B251" s="12" t="s">
        <v>445</v>
      </c>
      <c r="C251" s="3">
        <v>36</v>
      </c>
      <c r="D251" s="4">
        <v>340</v>
      </c>
      <c r="E251" s="16">
        <v>6000</v>
      </c>
      <c r="F251" s="14" t="s">
        <v>448</v>
      </c>
      <c r="G251" s="6">
        <v>44159.114999999998</v>
      </c>
      <c r="H251" s="15">
        <v>24739</v>
      </c>
      <c r="I251" s="8">
        <v>39990</v>
      </c>
    </row>
    <row r="252" spans="1:9" ht="27" x14ac:dyDescent="0.25">
      <c r="A252" s="28">
        <v>1</v>
      </c>
      <c r="B252" s="2" t="s">
        <v>597</v>
      </c>
      <c r="C252" s="3">
        <v>36</v>
      </c>
      <c r="D252" s="4">
        <v>351</v>
      </c>
      <c r="E252" s="5">
        <v>1160</v>
      </c>
      <c r="F252" s="1" t="s">
        <v>598</v>
      </c>
      <c r="G252" s="6">
        <v>24750.81</v>
      </c>
      <c r="H252" s="7">
        <v>13866</v>
      </c>
      <c r="I252" s="8">
        <v>21490</v>
      </c>
    </row>
    <row r="253" spans="1:9" ht="27" x14ac:dyDescent="0.25">
      <c r="A253" s="29">
        <v>2</v>
      </c>
      <c r="B253" s="2" t="s">
        <v>693</v>
      </c>
      <c r="C253" s="3">
        <v>36</v>
      </c>
      <c r="D253" s="4">
        <v>366</v>
      </c>
      <c r="E253" s="5">
        <v>2900</v>
      </c>
      <c r="F253" s="1" t="s">
        <v>694</v>
      </c>
      <c r="G253" s="6">
        <v>11250</v>
      </c>
      <c r="H253" s="7">
        <v>6302.5210084033615</v>
      </c>
      <c r="I253" s="8">
        <v>7900</v>
      </c>
    </row>
    <row r="254" spans="1:9" ht="27" x14ac:dyDescent="0.25">
      <c r="A254" s="28">
        <v>1</v>
      </c>
      <c r="B254" s="2" t="s">
        <v>746</v>
      </c>
      <c r="C254" s="3">
        <v>36</v>
      </c>
      <c r="D254" s="4">
        <v>372</v>
      </c>
      <c r="E254" s="5">
        <v>3100</v>
      </c>
      <c r="F254" s="1" t="s">
        <v>747</v>
      </c>
      <c r="G254" s="6">
        <v>0</v>
      </c>
      <c r="H254" s="7"/>
      <c r="I254" s="8">
        <v>4900</v>
      </c>
    </row>
    <row r="255" spans="1:9" ht="27" x14ac:dyDescent="0.25">
      <c r="A255" s="28">
        <v>1</v>
      </c>
      <c r="B255" s="2" t="s">
        <v>752</v>
      </c>
      <c r="C255" s="3">
        <v>36</v>
      </c>
      <c r="D255" s="4">
        <v>376</v>
      </c>
      <c r="E255" s="5">
        <v>4010</v>
      </c>
      <c r="F255" s="1" t="s">
        <v>753</v>
      </c>
      <c r="G255" s="6">
        <v>40742.625</v>
      </c>
      <c r="H255" s="7">
        <v>22825</v>
      </c>
      <c r="I255" s="8">
        <v>36990</v>
      </c>
    </row>
    <row r="256" spans="1:9" ht="27" x14ac:dyDescent="0.25">
      <c r="A256" s="28"/>
      <c r="B256" s="23" t="s">
        <v>826</v>
      </c>
      <c r="C256" s="3"/>
      <c r="D256" s="4"/>
      <c r="E256" s="5"/>
      <c r="F256" s="1"/>
      <c r="G256" s="6"/>
      <c r="H256" s="7"/>
      <c r="I256" s="8"/>
    </row>
    <row r="257" spans="1:9" ht="27" x14ac:dyDescent="0.25">
      <c r="A257" s="28">
        <v>1</v>
      </c>
      <c r="B257" s="2" t="s">
        <v>610</v>
      </c>
      <c r="C257" s="3">
        <v>15</v>
      </c>
      <c r="D257" s="4">
        <v>93</v>
      </c>
      <c r="E257" s="5">
        <v>1250</v>
      </c>
      <c r="F257" s="1" t="s">
        <v>611</v>
      </c>
      <c r="G257" s="6">
        <v>9149.91</v>
      </c>
      <c r="H257" s="7">
        <v>5126</v>
      </c>
      <c r="I257" s="8">
        <v>6990</v>
      </c>
    </row>
    <row r="258" spans="1:9" ht="27" x14ac:dyDescent="0.25">
      <c r="A258" s="28">
        <v>2</v>
      </c>
      <c r="B258" s="2" t="s">
        <v>610</v>
      </c>
      <c r="C258" s="3">
        <v>15</v>
      </c>
      <c r="D258" s="4">
        <v>93</v>
      </c>
      <c r="E258" s="5">
        <v>1260</v>
      </c>
      <c r="F258" s="1" t="s">
        <v>612</v>
      </c>
      <c r="G258" s="6">
        <v>9149.91</v>
      </c>
      <c r="H258" s="7">
        <v>5126</v>
      </c>
      <c r="I258" s="8">
        <v>6990</v>
      </c>
    </row>
    <row r="259" spans="1:9" ht="27" x14ac:dyDescent="0.25">
      <c r="A259" s="28"/>
      <c r="B259" s="23" t="s">
        <v>827</v>
      </c>
      <c r="C259" s="3"/>
      <c r="D259" s="4"/>
      <c r="E259" s="5"/>
      <c r="F259" s="1"/>
      <c r="G259" s="6"/>
      <c r="H259" s="7"/>
      <c r="I259" s="8"/>
    </row>
    <row r="260" spans="1:9" ht="27" x14ac:dyDescent="0.25">
      <c r="A260" s="28">
        <v>1</v>
      </c>
      <c r="B260" s="2" t="s">
        <v>57</v>
      </c>
      <c r="C260" s="3">
        <v>42</v>
      </c>
      <c r="D260" s="4">
        <v>384</v>
      </c>
      <c r="E260" s="5">
        <v>400</v>
      </c>
      <c r="F260" s="1" t="s">
        <v>304</v>
      </c>
      <c r="G260" s="6">
        <v>0</v>
      </c>
      <c r="H260" s="7">
        <v>0</v>
      </c>
      <c r="I260" s="8">
        <v>3900</v>
      </c>
    </row>
    <row r="261" spans="1:9" ht="27" x14ac:dyDescent="0.25">
      <c r="A261" s="28">
        <v>1</v>
      </c>
      <c r="B261" s="2" t="s">
        <v>57</v>
      </c>
      <c r="C261" s="3">
        <v>42</v>
      </c>
      <c r="D261" s="4">
        <v>384</v>
      </c>
      <c r="E261" s="5">
        <v>2000</v>
      </c>
      <c r="F261" s="1" t="s">
        <v>58</v>
      </c>
      <c r="G261" s="6">
        <v>42554.399999999994</v>
      </c>
      <c r="H261" s="7">
        <v>23840</v>
      </c>
      <c r="I261" s="8">
        <v>37990</v>
      </c>
    </row>
    <row r="262" spans="1:9" ht="27" x14ac:dyDescent="0.25">
      <c r="A262" s="28">
        <v>2</v>
      </c>
      <c r="B262" s="2" t="s">
        <v>83</v>
      </c>
      <c r="C262" s="3">
        <v>42</v>
      </c>
      <c r="D262" s="4">
        <v>387</v>
      </c>
      <c r="E262" s="5">
        <v>250</v>
      </c>
      <c r="F262" s="1" t="s">
        <v>84</v>
      </c>
      <c r="G262" s="6">
        <v>42912.38175</v>
      </c>
      <c r="H262" s="7">
        <v>24040.55</v>
      </c>
      <c r="I262" s="8">
        <v>38990</v>
      </c>
    </row>
    <row r="263" spans="1:9" ht="27" x14ac:dyDescent="0.25">
      <c r="A263" s="28">
        <v>1</v>
      </c>
      <c r="B263" s="2" t="s">
        <v>83</v>
      </c>
      <c r="C263" s="3">
        <v>42</v>
      </c>
      <c r="D263" s="4">
        <v>387</v>
      </c>
      <c r="E263" s="5">
        <v>251</v>
      </c>
      <c r="F263" s="1" t="s">
        <v>85</v>
      </c>
      <c r="G263" s="6">
        <v>42912.38175</v>
      </c>
      <c r="H263" s="7">
        <v>24040.55</v>
      </c>
      <c r="I263" s="8">
        <v>38990</v>
      </c>
    </row>
    <row r="264" spans="1:9" ht="27" x14ac:dyDescent="0.25">
      <c r="A264" s="28">
        <v>1</v>
      </c>
      <c r="B264" s="2" t="s">
        <v>83</v>
      </c>
      <c r="C264" s="3">
        <v>42</v>
      </c>
      <c r="D264" s="4">
        <v>387</v>
      </c>
      <c r="E264" s="5">
        <v>1210</v>
      </c>
      <c r="F264" s="1" t="s">
        <v>313</v>
      </c>
      <c r="G264" s="6">
        <v>10581.48</v>
      </c>
      <c r="H264" s="7">
        <v>5928</v>
      </c>
      <c r="I264" s="8">
        <v>6990</v>
      </c>
    </row>
    <row r="265" spans="1:9" ht="27" x14ac:dyDescent="0.25">
      <c r="A265" s="28">
        <v>1</v>
      </c>
      <c r="B265" s="2" t="s">
        <v>83</v>
      </c>
      <c r="C265" s="3">
        <v>42</v>
      </c>
      <c r="D265" s="4">
        <v>387</v>
      </c>
      <c r="E265" s="5">
        <v>1100</v>
      </c>
      <c r="F265" s="1" t="s">
        <v>314</v>
      </c>
      <c r="G265" s="6">
        <v>63294.315000000002</v>
      </c>
      <c r="H265" s="7">
        <v>35459</v>
      </c>
      <c r="I265" s="8">
        <v>56990</v>
      </c>
    </row>
    <row r="266" spans="1:9" ht="27" x14ac:dyDescent="0.25">
      <c r="A266" s="28">
        <v>1</v>
      </c>
      <c r="B266" s="2" t="s">
        <v>83</v>
      </c>
      <c r="C266" s="3">
        <v>42</v>
      </c>
      <c r="D266" s="4">
        <v>387</v>
      </c>
      <c r="E266" s="5">
        <v>1900</v>
      </c>
      <c r="F266" s="1" t="s">
        <v>86</v>
      </c>
      <c r="G266" s="6">
        <v>47147.204999999994</v>
      </c>
      <c r="H266" s="7">
        <v>26413</v>
      </c>
      <c r="I266" s="8">
        <v>41990</v>
      </c>
    </row>
    <row r="267" spans="1:9" ht="27" x14ac:dyDescent="0.25">
      <c r="A267" s="28">
        <v>1</v>
      </c>
      <c r="B267" s="2" t="s">
        <v>194</v>
      </c>
      <c r="C267" s="3">
        <v>42</v>
      </c>
      <c r="D267" s="4">
        <v>402</v>
      </c>
      <c r="E267" s="5">
        <v>800</v>
      </c>
      <c r="F267" s="1" t="s">
        <v>195</v>
      </c>
      <c r="G267" s="6">
        <v>26114.550000000003</v>
      </c>
      <c r="H267" s="7">
        <v>14630</v>
      </c>
      <c r="I267" s="8">
        <v>22990</v>
      </c>
    </row>
    <row r="268" spans="1:9" ht="27" x14ac:dyDescent="0.25">
      <c r="A268" s="28">
        <v>1</v>
      </c>
      <c r="B268" s="2" t="s">
        <v>194</v>
      </c>
      <c r="C268" s="3">
        <v>42</v>
      </c>
      <c r="D268" s="4">
        <v>402</v>
      </c>
      <c r="E268" s="5">
        <v>1200</v>
      </c>
      <c r="F268" s="1" t="s">
        <v>196</v>
      </c>
      <c r="G268" s="6">
        <v>7500</v>
      </c>
      <c r="H268" s="7">
        <f>5000/1.19</f>
        <v>4201.680672268908</v>
      </c>
      <c r="I268" s="8">
        <v>6490</v>
      </c>
    </row>
    <row r="269" spans="1:9" ht="27" x14ac:dyDescent="0.25">
      <c r="A269" s="28">
        <v>1</v>
      </c>
      <c r="B269" s="2" t="s">
        <v>194</v>
      </c>
      <c r="C269" s="3">
        <v>42</v>
      </c>
      <c r="D269" s="4">
        <v>402</v>
      </c>
      <c r="E269" s="5">
        <v>2610</v>
      </c>
      <c r="F269" s="1" t="s">
        <v>197</v>
      </c>
      <c r="G269" s="6">
        <v>40012.559999999998</v>
      </c>
      <c r="H269" s="7">
        <v>22416</v>
      </c>
      <c r="I269" s="8">
        <v>35990</v>
      </c>
    </row>
    <row r="270" spans="1:9" ht="27" x14ac:dyDescent="0.25">
      <c r="A270" s="28">
        <v>2</v>
      </c>
      <c r="B270" s="2" t="s">
        <v>194</v>
      </c>
      <c r="C270" s="3">
        <v>42</v>
      </c>
      <c r="D270" s="4">
        <v>402</v>
      </c>
      <c r="E270" s="5">
        <v>2810</v>
      </c>
      <c r="F270" s="1" t="s">
        <v>198</v>
      </c>
      <c r="G270" s="6">
        <v>40012.559999999998</v>
      </c>
      <c r="H270" s="7">
        <v>22416</v>
      </c>
      <c r="I270" s="8">
        <v>35990</v>
      </c>
    </row>
    <row r="271" spans="1:9" ht="27" x14ac:dyDescent="0.25">
      <c r="A271" s="28">
        <v>3</v>
      </c>
      <c r="B271" s="2" t="s">
        <v>449</v>
      </c>
      <c r="C271" s="3">
        <v>42</v>
      </c>
      <c r="D271" s="4">
        <v>414</v>
      </c>
      <c r="E271" s="5">
        <v>1210</v>
      </c>
      <c r="F271" s="1" t="s">
        <v>450</v>
      </c>
      <c r="G271" s="6">
        <v>26930.294999999998</v>
      </c>
      <c r="H271" s="7">
        <v>15087</v>
      </c>
      <c r="I271" s="8">
        <v>23490</v>
      </c>
    </row>
    <row r="272" spans="1:9" ht="27" x14ac:dyDescent="0.25">
      <c r="A272" s="28">
        <v>1</v>
      </c>
      <c r="B272" s="2" t="s">
        <v>449</v>
      </c>
      <c r="C272" s="3">
        <v>42</v>
      </c>
      <c r="D272" s="4">
        <v>414</v>
      </c>
      <c r="E272" s="5">
        <v>1240</v>
      </c>
      <c r="F272" s="1" t="s">
        <v>451</v>
      </c>
      <c r="G272" s="6">
        <v>26930.294999999998</v>
      </c>
      <c r="H272" s="7">
        <v>15087</v>
      </c>
      <c r="I272" s="8">
        <v>23490</v>
      </c>
    </row>
    <row r="273" spans="1:9" ht="27" x14ac:dyDescent="0.25">
      <c r="A273" s="28">
        <v>2</v>
      </c>
      <c r="B273" s="2" t="s">
        <v>449</v>
      </c>
      <c r="C273" s="3">
        <v>42</v>
      </c>
      <c r="D273" s="4">
        <v>414</v>
      </c>
      <c r="E273" s="5">
        <v>1758</v>
      </c>
      <c r="F273" s="1" t="s">
        <v>452</v>
      </c>
      <c r="G273" s="6">
        <v>4350.0450000000001</v>
      </c>
      <c r="H273" s="7">
        <v>2437</v>
      </c>
      <c r="I273" s="8">
        <v>3490</v>
      </c>
    </row>
    <row r="274" spans="1:9" ht="27" x14ac:dyDescent="0.25">
      <c r="A274" s="28">
        <v>2</v>
      </c>
      <c r="B274" s="2" t="s">
        <v>449</v>
      </c>
      <c r="C274" s="3">
        <v>42</v>
      </c>
      <c r="D274" s="4">
        <v>414</v>
      </c>
      <c r="E274" s="5">
        <v>1890</v>
      </c>
      <c r="F274" s="1" t="s">
        <v>453</v>
      </c>
      <c r="G274" s="6">
        <v>0</v>
      </c>
      <c r="H274" s="7"/>
      <c r="I274" s="8">
        <v>6900</v>
      </c>
    </row>
    <row r="275" spans="1:9" ht="27" x14ac:dyDescent="0.25">
      <c r="A275" s="28">
        <v>1</v>
      </c>
      <c r="B275" s="2" t="s">
        <v>449</v>
      </c>
      <c r="C275" s="3">
        <v>42</v>
      </c>
      <c r="D275" s="4">
        <v>414</v>
      </c>
      <c r="E275" s="5">
        <v>2000</v>
      </c>
      <c r="F275" s="1" t="s">
        <v>454</v>
      </c>
      <c r="G275" s="6">
        <v>33093.899999999994</v>
      </c>
      <c r="H275" s="7">
        <v>18540</v>
      </c>
      <c r="I275" s="8">
        <v>29990</v>
      </c>
    </row>
    <row r="276" spans="1:9" ht="27" x14ac:dyDescent="0.25">
      <c r="A276" s="28">
        <v>5</v>
      </c>
      <c r="B276" s="2" t="s">
        <v>449</v>
      </c>
      <c r="C276" s="3">
        <v>42</v>
      </c>
      <c r="D276" s="4">
        <v>414</v>
      </c>
      <c r="E276" s="5">
        <v>2009</v>
      </c>
      <c r="F276" s="1" t="s">
        <v>455</v>
      </c>
      <c r="G276" s="6">
        <v>30716.28</v>
      </c>
      <c r="H276" s="7">
        <v>17208</v>
      </c>
      <c r="I276" s="8">
        <v>27990</v>
      </c>
    </row>
    <row r="277" spans="1:9" ht="27" x14ac:dyDescent="0.25">
      <c r="A277" s="28">
        <v>1</v>
      </c>
      <c r="B277" s="2" t="s">
        <v>449</v>
      </c>
      <c r="C277" s="3">
        <v>42</v>
      </c>
      <c r="D277" s="4">
        <v>414</v>
      </c>
      <c r="E277" s="5">
        <v>2120</v>
      </c>
      <c r="F277" s="1" t="s">
        <v>456</v>
      </c>
      <c r="G277" s="6">
        <v>27788.879999999997</v>
      </c>
      <c r="H277" s="7">
        <v>15568</v>
      </c>
      <c r="I277" s="8">
        <v>24490</v>
      </c>
    </row>
    <row r="278" spans="1:9" ht="27" x14ac:dyDescent="0.25">
      <c r="A278" s="28">
        <v>2</v>
      </c>
      <c r="B278" s="12" t="s">
        <v>601</v>
      </c>
      <c r="C278" s="3">
        <v>42</v>
      </c>
      <c r="D278" s="4">
        <v>409</v>
      </c>
      <c r="E278" s="5">
        <v>3501</v>
      </c>
      <c r="F278" s="1" t="s">
        <v>602</v>
      </c>
      <c r="G278" s="6">
        <v>0</v>
      </c>
      <c r="H278" s="7"/>
      <c r="I278" s="8">
        <v>6900</v>
      </c>
    </row>
    <row r="279" spans="1:9" ht="27" x14ac:dyDescent="0.25">
      <c r="A279" s="28">
        <v>2</v>
      </c>
      <c r="B279" s="12" t="s">
        <v>601</v>
      </c>
      <c r="C279" s="3">
        <v>42</v>
      </c>
      <c r="D279" s="4">
        <v>409</v>
      </c>
      <c r="E279" s="5">
        <v>8020</v>
      </c>
      <c r="F279" s="1" t="s">
        <v>603</v>
      </c>
      <c r="G279" s="6">
        <v>47481</v>
      </c>
      <c r="H279" s="7">
        <v>26600</v>
      </c>
      <c r="I279" s="8">
        <v>42990</v>
      </c>
    </row>
    <row r="280" spans="1:9" ht="27" x14ac:dyDescent="0.25">
      <c r="A280" s="28">
        <v>1</v>
      </c>
      <c r="B280" s="2" t="s">
        <v>642</v>
      </c>
      <c r="C280" s="3">
        <v>42</v>
      </c>
      <c r="D280" s="4">
        <v>411</v>
      </c>
      <c r="E280" s="5">
        <v>1711</v>
      </c>
      <c r="F280" s="1" t="s">
        <v>643</v>
      </c>
      <c r="G280" s="6">
        <v>0</v>
      </c>
      <c r="H280" s="7"/>
      <c r="I280" s="8">
        <v>3900</v>
      </c>
    </row>
    <row r="281" spans="1:9" ht="27" x14ac:dyDescent="0.25">
      <c r="A281" s="28">
        <v>4</v>
      </c>
      <c r="B281" s="2" t="s">
        <v>671</v>
      </c>
      <c r="C281" s="3">
        <v>42</v>
      </c>
      <c r="D281" s="4">
        <v>417</v>
      </c>
      <c r="E281" s="5">
        <v>1205</v>
      </c>
      <c r="F281" s="1" t="s">
        <v>672</v>
      </c>
      <c r="G281" s="6">
        <v>0</v>
      </c>
      <c r="H281" s="7"/>
      <c r="I281" s="8">
        <v>2900</v>
      </c>
    </row>
    <row r="282" spans="1:9" ht="27" x14ac:dyDescent="0.25">
      <c r="A282" s="28">
        <v>1</v>
      </c>
      <c r="B282" s="10" t="s">
        <v>712</v>
      </c>
      <c r="C282" s="3">
        <v>42</v>
      </c>
      <c r="D282" s="4">
        <v>423</v>
      </c>
      <c r="E282" s="5">
        <v>6501</v>
      </c>
      <c r="F282" s="1" t="s">
        <v>713</v>
      </c>
      <c r="G282" s="6">
        <v>44685.69</v>
      </c>
      <c r="H282" s="7">
        <v>25034</v>
      </c>
      <c r="I282" s="8">
        <v>39990</v>
      </c>
    </row>
    <row r="283" spans="1:9" ht="27" x14ac:dyDescent="0.25">
      <c r="A283" s="28">
        <v>5</v>
      </c>
      <c r="B283" s="10" t="s">
        <v>712</v>
      </c>
      <c r="C283" s="3">
        <v>42</v>
      </c>
      <c r="D283" s="4">
        <v>423</v>
      </c>
      <c r="E283" s="5">
        <v>6504</v>
      </c>
      <c r="F283" s="1" t="s">
        <v>714</v>
      </c>
      <c r="G283" s="6">
        <v>33622.26</v>
      </c>
      <c r="H283" s="7">
        <v>18836</v>
      </c>
      <c r="I283" s="8">
        <v>29990</v>
      </c>
    </row>
    <row r="284" spans="1:9" ht="27" x14ac:dyDescent="0.25">
      <c r="A284" s="28"/>
      <c r="B284" s="25" t="s">
        <v>828</v>
      </c>
      <c r="C284" s="3"/>
      <c r="D284" s="4"/>
      <c r="E284" s="5"/>
      <c r="F284" s="1"/>
      <c r="G284" s="6"/>
      <c r="H284" s="7"/>
      <c r="I284" s="8"/>
    </row>
    <row r="285" spans="1:9" ht="27" x14ac:dyDescent="0.25">
      <c r="A285" s="28">
        <v>1</v>
      </c>
      <c r="B285" s="2">
        <v>323</v>
      </c>
      <c r="C285" s="3">
        <v>48</v>
      </c>
      <c r="D285" s="4">
        <v>441</v>
      </c>
      <c r="E285" s="5">
        <v>2100</v>
      </c>
      <c r="F285" s="1" t="s">
        <v>12</v>
      </c>
      <c r="G285" s="6">
        <v>35542.92</v>
      </c>
      <c r="H285" s="7">
        <v>19912</v>
      </c>
      <c r="I285" s="8">
        <v>31990</v>
      </c>
    </row>
    <row r="286" spans="1:9" ht="27" x14ac:dyDescent="0.25">
      <c r="A286" s="28">
        <v>1</v>
      </c>
      <c r="B286" s="2">
        <v>323</v>
      </c>
      <c r="C286" s="3">
        <v>48</v>
      </c>
      <c r="D286" s="4">
        <v>441</v>
      </c>
      <c r="E286" s="5">
        <v>2200</v>
      </c>
      <c r="F286" s="1" t="s">
        <v>13</v>
      </c>
      <c r="G286" s="6">
        <v>36306.899999999994</v>
      </c>
      <c r="H286" s="7">
        <v>20340</v>
      </c>
      <c r="I286" s="8">
        <v>32990</v>
      </c>
    </row>
    <row r="287" spans="1:9" ht="27" x14ac:dyDescent="0.25">
      <c r="A287" s="28">
        <v>1</v>
      </c>
      <c r="B287" s="2">
        <v>323</v>
      </c>
      <c r="C287" s="3">
        <v>48</v>
      </c>
      <c r="D287" s="4">
        <v>441</v>
      </c>
      <c r="E287" s="5">
        <v>3650</v>
      </c>
      <c r="F287" s="1" t="s">
        <v>14</v>
      </c>
      <c r="G287" s="6">
        <v>36628.199999999997</v>
      </c>
      <c r="H287" s="7">
        <v>20520</v>
      </c>
      <c r="I287" s="8">
        <v>32990</v>
      </c>
    </row>
    <row r="288" spans="1:9" ht="27" x14ac:dyDescent="0.25">
      <c r="A288" s="28">
        <v>1</v>
      </c>
      <c r="B288" s="2">
        <v>323</v>
      </c>
      <c r="C288" s="3">
        <v>48</v>
      </c>
      <c r="D288" s="4">
        <v>441</v>
      </c>
      <c r="E288" s="5">
        <v>4300</v>
      </c>
      <c r="F288" s="1" t="s">
        <v>15</v>
      </c>
      <c r="G288" s="6">
        <v>51291.975000000006</v>
      </c>
      <c r="H288" s="7">
        <v>28735</v>
      </c>
      <c r="I288" s="8">
        <v>45990</v>
      </c>
    </row>
    <row r="289" spans="1:9" ht="27" x14ac:dyDescent="0.25">
      <c r="A289" s="30">
        <v>1</v>
      </c>
      <c r="B289" s="2">
        <v>323</v>
      </c>
      <c r="C289" s="3">
        <v>48</v>
      </c>
      <c r="D289" s="4">
        <v>441</v>
      </c>
      <c r="E289" s="5">
        <v>4410</v>
      </c>
      <c r="F289" s="1" t="s">
        <v>16</v>
      </c>
      <c r="G289" s="6">
        <v>51900.659999999989</v>
      </c>
      <c r="H289" s="7">
        <v>29076</v>
      </c>
      <c r="I289" s="8">
        <v>46990</v>
      </c>
    </row>
    <row r="290" spans="1:9" ht="27" x14ac:dyDescent="0.25">
      <c r="A290" s="28">
        <v>1</v>
      </c>
      <c r="B290" s="2">
        <v>626</v>
      </c>
      <c r="C290" s="3">
        <v>48</v>
      </c>
      <c r="D290" s="4">
        <v>444</v>
      </c>
      <c r="E290" s="5">
        <v>500</v>
      </c>
      <c r="F290" s="1" t="s">
        <v>17</v>
      </c>
      <c r="G290" s="6">
        <v>22316.07</v>
      </c>
      <c r="H290" s="7">
        <v>12502</v>
      </c>
      <c r="I290" s="8">
        <v>19490</v>
      </c>
    </row>
    <row r="291" spans="1:9" ht="27" x14ac:dyDescent="0.25">
      <c r="A291" s="30">
        <v>10</v>
      </c>
      <c r="B291" s="2" t="s">
        <v>49</v>
      </c>
      <c r="C291" s="3">
        <v>48</v>
      </c>
      <c r="D291" s="4">
        <v>450</v>
      </c>
      <c r="E291" s="5">
        <v>500</v>
      </c>
      <c r="F291" s="1" t="s">
        <v>50</v>
      </c>
      <c r="G291" s="6">
        <v>4269.72</v>
      </c>
      <c r="H291" s="7">
        <v>2392</v>
      </c>
      <c r="I291" s="8">
        <v>3490</v>
      </c>
    </row>
    <row r="292" spans="1:9" ht="27" x14ac:dyDescent="0.25">
      <c r="A292" s="28">
        <v>6</v>
      </c>
      <c r="B292" s="2" t="s">
        <v>49</v>
      </c>
      <c r="C292" s="3">
        <v>48</v>
      </c>
      <c r="D292" s="4">
        <v>450</v>
      </c>
      <c r="E292" s="5">
        <v>1800</v>
      </c>
      <c r="F292" s="1" t="s">
        <v>51</v>
      </c>
      <c r="G292" s="6">
        <v>8651.8949999999986</v>
      </c>
      <c r="H292" s="7">
        <v>4847</v>
      </c>
      <c r="I292" s="8">
        <v>6990</v>
      </c>
    </row>
    <row r="293" spans="1:9" ht="27" x14ac:dyDescent="0.25">
      <c r="A293" s="28">
        <v>1</v>
      </c>
      <c r="B293" s="2" t="s">
        <v>595</v>
      </c>
      <c r="C293" s="3">
        <v>48</v>
      </c>
      <c r="D293" s="4">
        <v>438</v>
      </c>
      <c r="E293" s="5">
        <v>3000</v>
      </c>
      <c r="F293" s="1" t="s">
        <v>596</v>
      </c>
      <c r="G293" s="6">
        <v>25266.675000000003</v>
      </c>
      <c r="H293" s="7">
        <v>14155</v>
      </c>
      <c r="I293" s="8">
        <v>21490</v>
      </c>
    </row>
    <row r="294" spans="1:9" ht="27" x14ac:dyDescent="0.25">
      <c r="A294" s="29">
        <v>1</v>
      </c>
      <c r="B294" s="2" t="s">
        <v>673</v>
      </c>
      <c r="C294" s="3">
        <v>48</v>
      </c>
      <c r="D294" s="4">
        <v>459</v>
      </c>
      <c r="E294" s="5">
        <v>4002</v>
      </c>
      <c r="F294" s="1" t="s">
        <v>674</v>
      </c>
      <c r="G294" s="6">
        <v>29616.720000000001</v>
      </c>
      <c r="H294" s="7">
        <v>16592</v>
      </c>
      <c r="I294" s="8">
        <v>26990</v>
      </c>
    </row>
    <row r="295" spans="1:9" ht="27" x14ac:dyDescent="0.25">
      <c r="A295" s="29">
        <v>2</v>
      </c>
      <c r="B295" s="2" t="s">
        <v>673</v>
      </c>
      <c r="C295" s="3">
        <v>48</v>
      </c>
      <c r="D295" s="4">
        <v>459</v>
      </c>
      <c r="E295" s="5">
        <v>300</v>
      </c>
      <c r="F295" s="1" t="s">
        <v>675</v>
      </c>
      <c r="G295" s="6">
        <v>15932.909999999998</v>
      </c>
      <c r="H295" s="7">
        <v>8926</v>
      </c>
      <c r="I295" s="8">
        <v>13990</v>
      </c>
    </row>
    <row r="296" spans="1:9" ht="27" x14ac:dyDescent="0.25">
      <c r="A296" s="28">
        <v>1</v>
      </c>
      <c r="B296" s="2" t="s">
        <v>673</v>
      </c>
      <c r="C296" s="3">
        <v>48</v>
      </c>
      <c r="D296" s="4">
        <v>459</v>
      </c>
      <c r="E296" s="5">
        <v>1310</v>
      </c>
      <c r="F296" s="1" t="s">
        <v>676</v>
      </c>
      <c r="G296" s="6">
        <v>0</v>
      </c>
      <c r="H296" s="7">
        <v>0</v>
      </c>
      <c r="I296" s="8">
        <v>9900</v>
      </c>
    </row>
    <row r="297" spans="1:9" ht="27" x14ac:dyDescent="0.25">
      <c r="A297" s="28">
        <v>2</v>
      </c>
      <c r="B297" s="2" t="s">
        <v>673</v>
      </c>
      <c r="C297" s="3">
        <v>48</v>
      </c>
      <c r="D297" s="4">
        <v>459</v>
      </c>
      <c r="E297" s="5">
        <v>1512</v>
      </c>
      <c r="F297" s="1" t="s">
        <v>677</v>
      </c>
      <c r="G297" s="6">
        <v>17510.849999999999</v>
      </c>
      <c r="H297" s="7">
        <v>9810</v>
      </c>
      <c r="I297" s="8">
        <v>15990</v>
      </c>
    </row>
    <row r="298" spans="1:9" ht="27" x14ac:dyDescent="0.25">
      <c r="A298" s="28">
        <v>3</v>
      </c>
      <c r="B298" s="2" t="s">
        <v>673</v>
      </c>
      <c r="C298" s="3">
        <v>48</v>
      </c>
      <c r="D298" s="4">
        <v>459</v>
      </c>
      <c r="E298" s="5">
        <v>2300</v>
      </c>
      <c r="F298" s="1" t="s">
        <v>678</v>
      </c>
      <c r="G298" s="6">
        <v>3543.2250000000004</v>
      </c>
      <c r="H298" s="7">
        <v>1985</v>
      </c>
      <c r="I298" s="8">
        <v>2990</v>
      </c>
    </row>
    <row r="299" spans="1:9" ht="27" x14ac:dyDescent="0.25">
      <c r="A299" s="28">
        <v>1</v>
      </c>
      <c r="B299" s="2" t="s">
        <v>673</v>
      </c>
      <c r="C299" s="3">
        <v>48</v>
      </c>
      <c r="D299" s="4">
        <v>459</v>
      </c>
      <c r="E299" s="5">
        <v>2700</v>
      </c>
      <c r="F299" s="1" t="s">
        <v>679</v>
      </c>
      <c r="G299" s="6">
        <v>9810.36</v>
      </c>
      <c r="H299" s="7">
        <v>5496</v>
      </c>
      <c r="I299" s="8">
        <v>6990</v>
      </c>
    </row>
    <row r="300" spans="1:9" ht="27" x14ac:dyDescent="0.25">
      <c r="A300" s="28">
        <v>1</v>
      </c>
      <c r="B300" s="2" t="s">
        <v>673</v>
      </c>
      <c r="C300" s="3">
        <v>48</v>
      </c>
      <c r="D300" s="4">
        <v>459</v>
      </c>
      <c r="E300" s="5">
        <v>2800</v>
      </c>
      <c r="F300" s="1" t="s">
        <v>680</v>
      </c>
      <c r="G300" s="6">
        <v>3543.2250000000004</v>
      </c>
      <c r="H300" s="7">
        <v>1985</v>
      </c>
      <c r="I300" s="8">
        <v>2990</v>
      </c>
    </row>
    <row r="301" spans="1:9" ht="27" x14ac:dyDescent="0.25">
      <c r="A301" s="28">
        <v>2</v>
      </c>
      <c r="B301" s="2" t="s">
        <v>673</v>
      </c>
      <c r="C301" s="3">
        <v>48</v>
      </c>
      <c r="D301" s="4">
        <v>459</v>
      </c>
      <c r="E301" s="5">
        <v>2990</v>
      </c>
      <c r="F301" s="1" t="s">
        <v>681</v>
      </c>
      <c r="G301" s="6">
        <v>33861.449999999997</v>
      </c>
      <c r="H301" s="7">
        <v>18970</v>
      </c>
      <c r="I301" s="8">
        <v>30990</v>
      </c>
    </row>
    <row r="302" spans="1:9" ht="27" x14ac:dyDescent="0.25">
      <c r="A302" s="28">
        <v>1</v>
      </c>
      <c r="B302" s="2" t="s">
        <v>673</v>
      </c>
      <c r="C302" s="3">
        <v>48</v>
      </c>
      <c r="D302" s="4">
        <v>459</v>
      </c>
      <c r="E302" s="5">
        <v>2950</v>
      </c>
      <c r="F302" s="1" t="s">
        <v>682</v>
      </c>
      <c r="G302" s="6">
        <v>40876.5</v>
      </c>
      <c r="H302" s="7">
        <v>22900</v>
      </c>
      <c r="I302" s="8">
        <v>36990</v>
      </c>
    </row>
    <row r="303" spans="1:9" ht="27" x14ac:dyDescent="0.25">
      <c r="A303" s="28">
        <v>1</v>
      </c>
      <c r="B303" s="2" t="s">
        <v>673</v>
      </c>
      <c r="C303" s="3">
        <v>48</v>
      </c>
      <c r="D303" s="4">
        <v>459</v>
      </c>
      <c r="E303" s="5">
        <v>3352</v>
      </c>
      <c r="F303" s="1" t="s">
        <v>683</v>
      </c>
      <c r="G303" s="6">
        <v>33861.449999999997</v>
      </c>
      <c r="H303" s="7">
        <v>18970</v>
      </c>
      <c r="I303" s="8">
        <v>30990</v>
      </c>
    </row>
    <row r="304" spans="1:9" ht="27" x14ac:dyDescent="0.25">
      <c r="A304" s="28">
        <v>2</v>
      </c>
      <c r="B304" s="2" t="s">
        <v>673</v>
      </c>
      <c r="C304" s="3">
        <v>48</v>
      </c>
      <c r="D304" s="4">
        <v>459</v>
      </c>
      <c r="E304" s="5">
        <v>3350</v>
      </c>
      <c r="F304" s="1" t="s">
        <v>684</v>
      </c>
      <c r="G304" s="6">
        <v>40876.5</v>
      </c>
      <c r="H304" s="7">
        <v>22900</v>
      </c>
      <c r="I304" s="8">
        <v>36990</v>
      </c>
    </row>
    <row r="305" spans="1:9" ht="27" x14ac:dyDescent="0.25">
      <c r="A305" s="28">
        <v>4</v>
      </c>
      <c r="B305" s="2" t="s">
        <v>673</v>
      </c>
      <c r="C305" s="3">
        <v>48</v>
      </c>
      <c r="D305" s="4">
        <v>459</v>
      </c>
      <c r="E305" s="5">
        <v>3400</v>
      </c>
      <c r="F305" s="1" t="s">
        <v>685</v>
      </c>
      <c r="G305" s="6">
        <v>7129.2899999999991</v>
      </c>
      <c r="H305" s="7">
        <v>3994</v>
      </c>
      <c r="I305" s="8">
        <v>5490</v>
      </c>
    </row>
    <row r="306" spans="1:9" ht="27" x14ac:dyDescent="0.25">
      <c r="A306" s="28">
        <v>1</v>
      </c>
      <c r="B306" s="2" t="s">
        <v>673</v>
      </c>
      <c r="C306" s="3">
        <v>48</v>
      </c>
      <c r="D306" s="4">
        <v>459</v>
      </c>
      <c r="E306" s="5">
        <v>3805</v>
      </c>
      <c r="F306" s="1" t="s">
        <v>686</v>
      </c>
      <c r="G306" s="6">
        <v>0</v>
      </c>
      <c r="H306" s="7">
        <v>0</v>
      </c>
      <c r="I306" s="8">
        <v>9900</v>
      </c>
    </row>
    <row r="307" spans="1:9" ht="27" x14ac:dyDescent="0.25">
      <c r="A307" s="28">
        <v>1</v>
      </c>
      <c r="B307" s="2" t="s">
        <v>673</v>
      </c>
      <c r="C307" s="3">
        <v>48</v>
      </c>
      <c r="D307" s="4">
        <v>459</v>
      </c>
      <c r="E307" s="5">
        <v>4310</v>
      </c>
      <c r="F307" s="1" t="s">
        <v>687</v>
      </c>
      <c r="G307" s="6">
        <v>86508.239999999991</v>
      </c>
      <c r="H307" s="7">
        <v>48464</v>
      </c>
      <c r="I307" s="8">
        <v>76990</v>
      </c>
    </row>
    <row r="308" spans="1:9" ht="27" x14ac:dyDescent="0.25">
      <c r="A308" s="28">
        <v>1</v>
      </c>
      <c r="B308" s="2" t="s">
        <v>673</v>
      </c>
      <c r="C308" s="3">
        <v>48</v>
      </c>
      <c r="D308" s="4">
        <v>459</v>
      </c>
      <c r="E308" s="5">
        <v>4700</v>
      </c>
      <c r="F308" s="1" t="s">
        <v>688</v>
      </c>
      <c r="G308" s="6">
        <v>27149.85</v>
      </c>
      <c r="H308" s="7">
        <f>15210</f>
        <v>15210</v>
      </c>
      <c r="I308" s="8">
        <v>23490</v>
      </c>
    </row>
    <row r="309" spans="1:9" ht="27" x14ac:dyDescent="0.25">
      <c r="A309" s="28">
        <v>3</v>
      </c>
      <c r="B309" s="2" t="s">
        <v>673</v>
      </c>
      <c r="C309" s="3">
        <v>48</v>
      </c>
      <c r="D309" s="4">
        <v>459</v>
      </c>
      <c r="E309" s="5">
        <v>5100</v>
      </c>
      <c r="F309" s="1" t="s">
        <v>689</v>
      </c>
      <c r="G309" s="6">
        <v>35100.239999999998</v>
      </c>
      <c r="H309" s="7">
        <v>19664</v>
      </c>
      <c r="I309" s="8">
        <v>31990</v>
      </c>
    </row>
    <row r="310" spans="1:9" ht="27" x14ac:dyDescent="0.25">
      <c r="A310" s="28">
        <v>1</v>
      </c>
      <c r="B310" s="2" t="s">
        <v>673</v>
      </c>
      <c r="C310" s="3">
        <v>48</v>
      </c>
      <c r="D310" s="4">
        <v>459</v>
      </c>
      <c r="E310" s="5">
        <v>5902</v>
      </c>
      <c r="F310" s="1" t="s">
        <v>690</v>
      </c>
      <c r="G310" s="6">
        <v>69766.725000000006</v>
      </c>
      <c r="H310" s="7">
        <v>39085</v>
      </c>
      <c r="I310" s="8">
        <v>62990</v>
      </c>
    </row>
    <row r="311" spans="1:9" ht="27" x14ac:dyDescent="0.25">
      <c r="A311" s="28">
        <v>1</v>
      </c>
      <c r="B311" s="2" t="s">
        <v>673</v>
      </c>
      <c r="C311" s="3">
        <v>48</v>
      </c>
      <c r="D311" s="4">
        <v>459</v>
      </c>
      <c r="E311" s="5">
        <v>7310</v>
      </c>
      <c r="F311" s="1" t="s">
        <v>691</v>
      </c>
      <c r="G311" s="6">
        <v>57298.5</v>
      </c>
      <c r="H311" s="7">
        <v>32100</v>
      </c>
      <c r="I311" s="8">
        <v>50990</v>
      </c>
    </row>
    <row r="312" spans="1:9" ht="27" x14ac:dyDescent="0.25">
      <c r="A312" s="28">
        <v>1</v>
      </c>
      <c r="B312" s="2" t="s">
        <v>673</v>
      </c>
      <c r="C312" s="3">
        <v>48</v>
      </c>
      <c r="D312" s="4">
        <v>459</v>
      </c>
      <c r="E312" s="5">
        <v>7720</v>
      </c>
      <c r="F312" s="1" t="s">
        <v>692</v>
      </c>
      <c r="G312" s="6">
        <v>57298.5</v>
      </c>
      <c r="H312" s="7">
        <v>32100</v>
      </c>
      <c r="I312" s="8">
        <v>50990</v>
      </c>
    </row>
    <row r="313" spans="1:9" ht="27" x14ac:dyDescent="0.25">
      <c r="A313" s="28"/>
      <c r="B313" s="23" t="s">
        <v>829</v>
      </c>
      <c r="C313" s="3"/>
      <c r="D313" s="4"/>
      <c r="E313" s="5"/>
      <c r="F313" s="1"/>
      <c r="G313" s="6"/>
      <c r="H313" s="7"/>
      <c r="I313" s="8"/>
    </row>
    <row r="314" spans="1:9" ht="27" x14ac:dyDescent="0.25">
      <c r="A314" s="28">
        <v>1</v>
      </c>
      <c r="B314" s="2" t="s">
        <v>457</v>
      </c>
      <c r="C314" s="3">
        <v>54</v>
      </c>
      <c r="D314" s="4">
        <v>477</v>
      </c>
      <c r="E314" s="5">
        <v>2215</v>
      </c>
      <c r="F314" s="1" t="s">
        <v>458</v>
      </c>
      <c r="G314" s="6">
        <v>47989.724999999999</v>
      </c>
      <c r="H314" s="7">
        <v>26885</v>
      </c>
      <c r="I314" s="8">
        <v>42990</v>
      </c>
    </row>
    <row r="315" spans="1:9" ht="27" x14ac:dyDescent="0.25">
      <c r="A315" s="28">
        <v>1</v>
      </c>
      <c r="B315" s="2" t="s">
        <v>457</v>
      </c>
      <c r="C315" s="3">
        <v>54</v>
      </c>
      <c r="D315" s="4">
        <v>477</v>
      </c>
      <c r="E315" s="5"/>
      <c r="F315" s="1" t="s">
        <v>459</v>
      </c>
      <c r="G315" s="6">
        <v>32130</v>
      </c>
      <c r="H315" s="7">
        <v>18000</v>
      </c>
      <c r="I315" s="8">
        <v>28990</v>
      </c>
    </row>
    <row r="316" spans="1:9" ht="27" x14ac:dyDescent="0.25">
      <c r="A316" s="28">
        <v>1</v>
      </c>
      <c r="B316" s="2" t="s">
        <v>457</v>
      </c>
      <c r="C316" s="3">
        <v>54</v>
      </c>
      <c r="D316" s="4">
        <v>477</v>
      </c>
      <c r="E316" s="5">
        <v>2621</v>
      </c>
      <c r="F316" s="1" t="s">
        <v>460</v>
      </c>
      <c r="G316" s="6">
        <v>3603.9149999999995</v>
      </c>
      <c r="H316" s="7">
        <v>2019</v>
      </c>
      <c r="I316" s="8">
        <v>2990</v>
      </c>
    </row>
    <row r="317" spans="1:9" ht="27" x14ac:dyDescent="0.25">
      <c r="A317" s="28">
        <v>2</v>
      </c>
      <c r="B317" s="2" t="s">
        <v>457</v>
      </c>
      <c r="C317" s="3">
        <v>54</v>
      </c>
      <c r="D317" s="4">
        <v>477</v>
      </c>
      <c r="E317" s="5">
        <v>2805</v>
      </c>
      <c r="F317" s="1" t="s">
        <v>461</v>
      </c>
      <c r="G317" s="6">
        <v>6975</v>
      </c>
      <c r="H317" s="7">
        <v>3907.5630252100841</v>
      </c>
      <c r="I317" s="8">
        <v>5490</v>
      </c>
    </row>
    <row r="318" spans="1:9" ht="27" x14ac:dyDescent="0.25">
      <c r="A318" s="28">
        <v>1</v>
      </c>
      <c r="B318" s="2" t="s">
        <v>457</v>
      </c>
      <c r="C318" s="3">
        <v>54</v>
      </c>
      <c r="D318" s="4">
        <v>477</v>
      </c>
      <c r="E318" s="5">
        <v>2800</v>
      </c>
      <c r="F318" s="1" t="s">
        <v>462</v>
      </c>
      <c r="G318" s="6">
        <v>8700.09</v>
      </c>
      <c r="H318" s="7">
        <v>4874</v>
      </c>
      <c r="I318" s="8">
        <v>6990</v>
      </c>
    </row>
    <row r="319" spans="1:9" ht="27" x14ac:dyDescent="0.25">
      <c r="A319" s="28">
        <v>2</v>
      </c>
      <c r="B319" s="2" t="s">
        <v>457</v>
      </c>
      <c r="C319" s="3">
        <v>54</v>
      </c>
      <c r="D319" s="4">
        <v>477</v>
      </c>
      <c r="E319" s="5">
        <v>3002</v>
      </c>
      <c r="F319" s="1" t="s">
        <v>463</v>
      </c>
      <c r="G319" s="6">
        <v>6975</v>
      </c>
      <c r="H319" s="7">
        <v>3907.5630252100841</v>
      </c>
      <c r="I319" s="8">
        <v>5490</v>
      </c>
    </row>
    <row r="320" spans="1:9" ht="27" x14ac:dyDescent="0.25">
      <c r="A320" s="28">
        <v>1</v>
      </c>
      <c r="B320" s="2" t="s">
        <v>457</v>
      </c>
      <c r="C320" s="3">
        <v>54</v>
      </c>
      <c r="D320" s="4">
        <v>477</v>
      </c>
      <c r="E320" s="5">
        <v>3000</v>
      </c>
      <c r="F320" s="1" t="s">
        <v>464</v>
      </c>
      <c r="G320" s="6">
        <v>8700.09</v>
      </c>
      <c r="H320" s="7">
        <v>4874</v>
      </c>
      <c r="I320" s="8">
        <v>6990</v>
      </c>
    </row>
    <row r="321" spans="1:9" ht="27" x14ac:dyDescent="0.25">
      <c r="A321" s="28">
        <v>1</v>
      </c>
      <c r="B321" s="2" t="s">
        <v>457</v>
      </c>
      <c r="C321" s="3">
        <v>54</v>
      </c>
      <c r="D321" s="4">
        <v>477</v>
      </c>
      <c r="E321" s="5">
        <v>3100</v>
      </c>
      <c r="F321" s="1" t="s">
        <v>465</v>
      </c>
      <c r="G321" s="6">
        <v>16141.755000000001</v>
      </c>
      <c r="H321" s="7">
        <v>9043</v>
      </c>
      <c r="I321" s="8">
        <v>13990</v>
      </c>
    </row>
    <row r="322" spans="1:9" ht="27" x14ac:dyDescent="0.25">
      <c r="A322" s="28">
        <v>2</v>
      </c>
      <c r="B322" s="2" t="s">
        <v>457</v>
      </c>
      <c r="C322" s="3">
        <v>54</v>
      </c>
      <c r="D322" s="4">
        <v>477</v>
      </c>
      <c r="E322" s="5">
        <v>3300</v>
      </c>
      <c r="F322" s="1" t="s">
        <v>466</v>
      </c>
      <c r="G322" s="6">
        <v>11245.5</v>
      </c>
      <c r="H322" s="7">
        <v>6300</v>
      </c>
      <c r="I322" s="8">
        <v>7900</v>
      </c>
    </row>
    <row r="323" spans="1:9" ht="27" x14ac:dyDescent="0.25">
      <c r="A323" s="28">
        <v>3</v>
      </c>
      <c r="B323" s="2" t="s">
        <v>457</v>
      </c>
      <c r="C323" s="3">
        <v>54</v>
      </c>
      <c r="D323" s="4">
        <v>477</v>
      </c>
      <c r="E323" s="5">
        <v>3302</v>
      </c>
      <c r="F323" s="1" t="s">
        <v>467</v>
      </c>
      <c r="G323" s="6">
        <v>15556.275000000001</v>
      </c>
      <c r="H323" s="7">
        <v>8715</v>
      </c>
      <c r="I323" s="8">
        <v>13490</v>
      </c>
    </row>
    <row r="324" spans="1:9" ht="27" x14ac:dyDescent="0.25">
      <c r="A324" s="28">
        <v>1</v>
      </c>
      <c r="B324" s="2" t="s">
        <v>457</v>
      </c>
      <c r="C324" s="3">
        <v>54</v>
      </c>
      <c r="D324" s="4">
        <v>477</v>
      </c>
      <c r="E324" s="5">
        <v>3400</v>
      </c>
      <c r="F324" s="1" t="s">
        <v>468</v>
      </c>
      <c r="G324" s="6">
        <v>16141.755000000001</v>
      </c>
      <c r="H324" s="7">
        <v>9043</v>
      </c>
      <c r="I324" s="8">
        <v>13990</v>
      </c>
    </row>
    <row r="325" spans="1:9" ht="27" x14ac:dyDescent="0.25">
      <c r="A325" s="28">
        <v>1</v>
      </c>
      <c r="B325" s="2" t="s">
        <v>457</v>
      </c>
      <c r="C325" s="3">
        <v>54</v>
      </c>
      <c r="D325" s="4">
        <v>477</v>
      </c>
      <c r="E325" s="5">
        <v>3502</v>
      </c>
      <c r="F325" s="1" t="s">
        <v>469</v>
      </c>
      <c r="G325" s="6">
        <v>10236.974999999999</v>
      </c>
      <c r="H325" s="7">
        <v>5735</v>
      </c>
      <c r="I325" s="8">
        <v>6990</v>
      </c>
    </row>
    <row r="326" spans="1:9" ht="27" x14ac:dyDescent="0.25">
      <c r="A326" s="28">
        <v>1</v>
      </c>
      <c r="B326" s="2" t="s">
        <v>457</v>
      </c>
      <c r="C326" s="3">
        <v>54</v>
      </c>
      <c r="D326" s="4">
        <v>477</v>
      </c>
      <c r="E326" s="5">
        <v>3600</v>
      </c>
      <c r="F326" s="1" t="s">
        <v>470</v>
      </c>
      <c r="G326" s="6">
        <v>11245.5</v>
      </c>
      <c r="H326" s="7">
        <v>6300</v>
      </c>
      <c r="I326" s="8">
        <v>7900</v>
      </c>
    </row>
    <row r="327" spans="1:9" ht="27" x14ac:dyDescent="0.25">
      <c r="A327" s="28">
        <v>1</v>
      </c>
      <c r="B327" s="2" t="s">
        <v>457</v>
      </c>
      <c r="C327" s="3">
        <v>54</v>
      </c>
      <c r="D327" s="4">
        <v>477</v>
      </c>
      <c r="E327" s="5">
        <v>3602</v>
      </c>
      <c r="F327" s="1" t="s">
        <v>471</v>
      </c>
      <c r="G327" s="6">
        <v>15556.275000000001</v>
      </c>
      <c r="H327" s="7">
        <v>8715</v>
      </c>
      <c r="I327" s="8">
        <v>13490</v>
      </c>
    </row>
    <row r="328" spans="1:9" ht="27" x14ac:dyDescent="0.25">
      <c r="A328" s="28">
        <v>1</v>
      </c>
      <c r="B328" s="2" t="s">
        <v>457</v>
      </c>
      <c r="C328" s="3">
        <v>54</v>
      </c>
      <c r="D328" s="4">
        <v>477</v>
      </c>
      <c r="E328" s="5">
        <v>3848</v>
      </c>
      <c r="F328" s="1" t="s">
        <v>474</v>
      </c>
      <c r="G328" s="6">
        <v>19260.149999999998</v>
      </c>
      <c r="H328" s="7">
        <v>10790</v>
      </c>
      <c r="I328" s="8">
        <v>16490</v>
      </c>
    </row>
    <row r="329" spans="1:9" ht="27" x14ac:dyDescent="0.25">
      <c r="A329" s="28">
        <v>3</v>
      </c>
      <c r="B329" s="2" t="s">
        <v>457</v>
      </c>
      <c r="C329" s="3">
        <v>54</v>
      </c>
      <c r="D329" s="4">
        <v>477</v>
      </c>
      <c r="E329" s="5">
        <v>3845</v>
      </c>
      <c r="F329" s="1" t="s">
        <v>472</v>
      </c>
      <c r="G329" s="6">
        <v>11616.779999999999</v>
      </c>
      <c r="H329" s="7">
        <v>6508</v>
      </c>
      <c r="I329" s="8">
        <v>7900</v>
      </c>
    </row>
    <row r="330" spans="1:9" ht="27" x14ac:dyDescent="0.25">
      <c r="A330" s="28">
        <v>1</v>
      </c>
      <c r="B330" s="2" t="s">
        <v>457</v>
      </c>
      <c r="C330" s="3">
        <v>54</v>
      </c>
      <c r="D330" s="4">
        <v>477</v>
      </c>
      <c r="E330" s="5">
        <v>3849</v>
      </c>
      <c r="F330" s="1" t="s">
        <v>473</v>
      </c>
      <c r="G330" s="6">
        <v>11616.779999999999</v>
      </c>
      <c r="H330" s="7">
        <v>6508</v>
      </c>
      <c r="I330" s="8">
        <v>7900</v>
      </c>
    </row>
    <row r="331" spans="1:9" ht="27" x14ac:dyDescent="0.25">
      <c r="A331" s="28">
        <v>3</v>
      </c>
      <c r="B331" s="2" t="s">
        <v>457</v>
      </c>
      <c r="C331" s="3">
        <v>54</v>
      </c>
      <c r="D331" s="4">
        <v>477</v>
      </c>
      <c r="E331" s="5">
        <v>3850</v>
      </c>
      <c r="F331" s="1" t="s">
        <v>475</v>
      </c>
      <c r="G331" s="6">
        <v>19260.149999999998</v>
      </c>
      <c r="H331" s="7">
        <v>10790</v>
      </c>
      <c r="I331" s="8">
        <v>16490</v>
      </c>
    </row>
    <row r="332" spans="1:9" ht="27" x14ac:dyDescent="0.25">
      <c r="A332" s="28">
        <v>1</v>
      </c>
      <c r="B332" s="2" t="s">
        <v>457</v>
      </c>
      <c r="C332" s="3">
        <v>54</v>
      </c>
      <c r="D332" s="4">
        <v>477</v>
      </c>
      <c r="E332" s="5">
        <v>3904</v>
      </c>
      <c r="F332" s="1" t="s">
        <v>476</v>
      </c>
      <c r="G332" s="6">
        <v>10226.264999999999</v>
      </c>
      <c r="H332" s="7">
        <v>5729</v>
      </c>
      <c r="I332" s="8">
        <v>6990</v>
      </c>
    </row>
    <row r="333" spans="1:9" ht="27" x14ac:dyDescent="0.25">
      <c r="A333" s="28">
        <v>1</v>
      </c>
      <c r="B333" s="2" t="s">
        <v>457</v>
      </c>
      <c r="C333" s="3">
        <v>54</v>
      </c>
      <c r="D333" s="4">
        <v>477</v>
      </c>
      <c r="E333" s="5">
        <v>5000</v>
      </c>
      <c r="F333" s="1" t="s">
        <v>477</v>
      </c>
      <c r="G333" s="6">
        <v>10033.485000000001</v>
      </c>
      <c r="H333" s="7">
        <v>5621</v>
      </c>
      <c r="I333" s="8">
        <v>6990</v>
      </c>
    </row>
    <row r="334" spans="1:9" ht="27" x14ac:dyDescent="0.25">
      <c r="A334" s="28">
        <v>2</v>
      </c>
      <c r="B334" s="2" t="s">
        <v>457</v>
      </c>
      <c r="C334" s="3">
        <v>54</v>
      </c>
      <c r="D334" s="4">
        <v>477</v>
      </c>
      <c r="E334" s="5">
        <v>5001</v>
      </c>
      <c r="F334" s="1" t="s">
        <v>478</v>
      </c>
      <c r="G334" s="6">
        <v>10033.485000000001</v>
      </c>
      <c r="H334" s="7">
        <v>5621</v>
      </c>
      <c r="I334" s="8">
        <v>6990</v>
      </c>
    </row>
    <row r="335" spans="1:9" ht="27" x14ac:dyDescent="0.25">
      <c r="A335" s="28">
        <v>2</v>
      </c>
      <c r="B335" s="2" t="s">
        <v>457</v>
      </c>
      <c r="C335" s="3">
        <v>54</v>
      </c>
      <c r="D335" s="4">
        <v>477</v>
      </c>
      <c r="E335" s="5">
        <v>6205</v>
      </c>
      <c r="F335" s="1" t="s">
        <v>479</v>
      </c>
      <c r="G335" s="6">
        <v>11447.204999999998</v>
      </c>
      <c r="H335" s="7">
        <v>6413</v>
      </c>
      <c r="I335" s="8">
        <v>7900</v>
      </c>
    </row>
    <row r="336" spans="1:9" ht="27" x14ac:dyDescent="0.25">
      <c r="A336" s="28">
        <v>2</v>
      </c>
      <c r="B336" s="2" t="s">
        <v>457</v>
      </c>
      <c r="C336" s="3">
        <v>54</v>
      </c>
      <c r="D336" s="4">
        <v>477</v>
      </c>
      <c r="E336" s="5">
        <v>6209</v>
      </c>
      <c r="F336" s="1" t="s">
        <v>480</v>
      </c>
      <c r="G336" s="6">
        <v>11447.204999999998</v>
      </c>
      <c r="H336" s="7">
        <v>6413</v>
      </c>
      <c r="I336" s="8">
        <v>7900</v>
      </c>
    </row>
    <row r="337" spans="1:9" ht="27" x14ac:dyDescent="0.25">
      <c r="A337" s="28">
        <v>4</v>
      </c>
      <c r="B337" s="2" t="s">
        <v>457</v>
      </c>
      <c r="C337" s="3">
        <v>54</v>
      </c>
      <c r="D337" s="4">
        <v>477</v>
      </c>
      <c r="E337" s="5">
        <v>6600</v>
      </c>
      <c r="F337" s="1" t="s">
        <v>481</v>
      </c>
      <c r="G337" s="6">
        <v>7425.1537499999995</v>
      </c>
      <c r="H337" s="7">
        <f>16639/4</f>
        <v>4159.75</v>
      </c>
      <c r="I337" s="8">
        <v>6490</v>
      </c>
    </row>
    <row r="338" spans="1:9" ht="27" x14ac:dyDescent="0.25">
      <c r="A338" s="28">
        <v>1</v>
      </c>
      <c r="B338" s="2" t="s">
        <v>457</v>
      </c>
      <c r="C338" s="3">
        <v>54</v>
      </c>
      <c r="D338" s="4">
        <v>477</v>
      </c>
      <c r="E338" s="5">
        <v>4905</v>
      </c>
      <c r="F338" s="1" t="s">
        <v>482</v>
      </c>
      <c r="G338" s="6">
        <v>39751.949999999997</v>
      </c>
      <c r="H338" s="7">
        <v>22270</v>
      </c>
      <c r="I338" s="8">
        <v>35990</v>
      </c>
    </row>
    <row r="339" spans="1:9" ht="27" x14ac:dyDescent="0.25">
      <c r="A339" s="28">
        <v>1</v>
      </c>
      <c r="B339" s="2" t="s">
        <v>457</v>
      </c>
      <c r="C339" s="3">
        <v>54</v>
      </c>
      <c r="D339" s="4">
        <v>477</v>
      </c>
      <c r="E339" s="5">
        <v>4908</v>
      </c>
      <c r="F339" s="1" t="s">
        <v>483</v>
      </c>
      <c r="G339" s="6">
        <v>51168.81</v>
      </c>
      <c r="H339" s="7">
        <v>28666</v>
      </c>
      <c r="I339" s="8">
        <v>45990</v>
      </c>
    </row>
    <row r="340" spans="1:9" ht="27" x14ac:dyDescent="0.25">
      <c r="A340" s="28">
        <v>1</v>
      </c>
      <c r="B340" s="2" t="s">
        <v>457</v>
      </c>
      <c r="C340" s="3">
        <v>54</v>
      </c>
      <c r="D340" s="4">
        <v>477</v>
      </c>
      <c r="E340" s="5">
        <v>4912</v>
      </c>
      <c r="F340" s="1" t="s">
        <v>484</v>
      </c>
      <c r="G340" s="6">
        <v>39751.949999999997</v>
      </c>
      <c r="H340" s="7">
        <v>22270</v>
      </c>
      <c r="I340" s="8">
        <v>35990</v>
      </c>
    </row>
    <row r="341" spans="1:9" ht="27" x14ac:dyDescent="0.25">
      <c r="A341" s="28">
        <v>1</v>
      </c>
      <c r="B341" s="2" t="s">
        <v>457</v>
      </c>
      <c r="C341" s="3">
        <v>54</v>
      </c>
      <c r="D341" s="4">
        <v>477</v>
      </c>
      <c r="E341" s="5">
        <v>5118</v>
      </c>
      <c r="F341" s="1" t="s">
        <v>485</v>
      </c>
      <c r="G341" s="6">
        <v>0</v>
      </c>
      <c r="H341" s="7"/>
      <c r="I341" s="8">
        <v>39900</v>
      </c>
    </row>
    <row r="342" spans="1:9" ht="27" x14ac:dyDescent="0.25">
      <c r="A342" s="28">
        <v>1</v>
      </c>
      <c r="B342" s="2" t="s">
        <v>457</v>
      </c>
      <c r="C342" s="3">
        <v>54</v>
      </c>
      <c r="D342" s="4">
        <v>477</v>
      </c>
      <c r="E342" s="5">
        <v>5114</v>
      </c>
      <c r="F342" s="1" t="s">
        <v>486</v>
      </c>
      <c r="G342" s="6">
        <v>51168.81</v>
      </c>
      <c r="H342" s="7">
        <v>28666</v>
      </c>
      <c r="I342" s="8">
        <v>45990</v>
      </c>
    </row>
    <row r="343" spans="1:9" ht="27" x14ac:dyDescent="0.25">
      <c r="A343" s="28">
        <v>1</v>
      </c>
      <c r="B343" s="2" t="s">
        <v>457</v>
      </c>
      <c r="C343" s="3">
        <v>54</v>
      </c>
      <c r="D343" s="4">
        <v>477</v>
      </c>
      <c r="E343" s="5">
        <v>6520</v>
      </c>
      <c r="F343" s="1" t="s">
        <v>487</v>
      </c>
      <c r="G343" s="6">
        <v>34580.805</v>
      </c>
      <c r="H343" s="7">
        <v>19373</v>
      </c>
      <c r="I343" s="8">
        <v>30990</v>
      </c>
    </row>
    <row r="344" spans="1:9" ht="27" x14ac:dyDescent="0.25">
      <c r="A344" s="28">
        <v>1</v>
      </c>
      <c r="B344" s="2" t="s">
        <v>457</v>
      </c>
      <c r="C344" s="3">
        <v>54</v>
      </c>
      <c r="D344" s="4">
        <v>477</v>
      </c>
      <c r="E344" s="5">
        <v>6610</v>
      </c>
      <c r="F344" s="1" t="s">
        <v>488</v>
      </c>
      <c r="G344" s="6">
        <v>34580.805</v>
      </c>
      <c r="H344" s="7">
        <v>19373</v>
      </c>
      <c r="I344" s="8">
        <v>30990</v>
      </c>
    </row>
    <row r="345" spans="1:9" ht="27" x14ac:dyDescent="0.25">
      <c r="A345" s="28">
        <v>1</v>
      </c>
      <c r="B345" s="2" t="s">
        <v>457</v>
      </c>
      <c r="C345" s="3">
        <v>54</v>
      </c>
      <c r="D345" s="4">
        <v>477</v>
      </c>
      <c r="E345" s="5">
        <v>6820</v>
      </c>
      <c r="F345" s="1" t="s">
        <v>489</v>
      </c>
      <c r="G345" s="6">
        <v>3584.2799999999997</v>
      </c>
      <c r="H345" s="7">
        <v>2008</v>
      </c>
      <c r="I345" s="8">
        <v>2990</v>
      </c>
    </row>
    <row r="346" spans="1:9" ht="27" x14ac:dyDescent="0.25">
      <c r="A346" s="28">
        <v>2</v>
      </c>
      <c r="B346" s="2" t="s">
        <v>490</v>
      </c>
      <c r="C346" s="3">
        <v>54</v>
      </c>
      <c r="D346" s="4">
        <v>483</v>
      </c>
      <c r="E346" s="5">
        <v>1900</v>
      </c>
      <c r="F346" s="1" t="s">
        <v>491</v>
      </c>
      <c r="G346" s="6">
        <v>5883</v>
      </c>
      <c r="H346" s="7">
        <v>3295.7983193277314</v>
      </c>
      <c r="I346" s="8">
        <v>3990</v>
      </c>
    </row>
    <row r="347" spans="1:9" ht="27" x14ac:dyDescent="0.25">
      <c r="A347" s="28">
        <v>3</v>
      </c>
      <c r="B347" s="2" t="s">
        <v>490</v>
      </c>
      <c r="C347" s="3">
        <v>54</v>
      </c>
      <c r="D347" s="4">
        <v>483</v>
      </c>
      <c r="E347" s="5">
        <v>2100</v>
      </c>
      <c r="F347" s="1" t="s">
        <v>492</v>
      </c>
      <c r="G347" s="6">
        <v>7875.42</v>
      </c>
      <c r="H347" s="7">
        <v>4412</v>
      </c>
      <c r="I347" s="8">
        <v>6490</v>
      </c>
    </row>
    <row r="348" spans="1:9" ht="27" x14ac:dyDescent="0.25">
      <c r="A348" s="28">
        <v>1</v>
      </c>
      <c r="B348" s="2" t="s">
        <v>490</v>
      </c>
      <c r="C348" s="3">
        <v>54</v>
      </c>
      <c r="D348" s="4">
        <v>483</v>
      </c>
      <c r="E348" s="5">
        <v>3962</v>
      </c>
      <c r="F348" s="1" t="s">
        <v>493</v>
      </c>
      <c r="G348" s="6">
        <v>13333.949999999999</v>
      </c>
      <c r="H348" s="7">
        <v>7470</v>
      </c>
      <c r="I348" s="8">
        <v>10900</v>
      </c>
    </row>
    <row r="349" spans="1:9" ht="27" x14ac:dyDescent="0.25">
      <c r="A349" s="28">
        <v>1</v>
      </c>
      <c r="B349" s="2" t="s">
        <v>490</v>
      </c>
      <c r="C349" s="3">
        <v>54</v>
      </c>
      <c r="D349" s="4">
        <v>483</v>
      </c>
      <c r="E349" s="5">
        <v>3964</v>
      </c>
      <c r="F349" s="1" t="s">
        <v>494</v>
      </c>
      <c r="G349" s="6">
        <v>13333.949999999999</v>
      </c>
      <c r="H349" s="7">
        <v>7470</v>
      </c>
      <c r="I349" s="8">
        <v>10900</v>
      </c>
    </row>
    <row r="350" spans="1:9" ht="27" x14ac:dyDescent="0.25">
      <c r="A350" s="28">
        <v>2</v>
      </c>
      <c r="B350" s="2" t="s">
        <v>490</v>
      </c>
      <c r="C350" s="3">
        <v>54</v>
      </c>
      <c r="D350" s="4">
        <v>483</v>
      </c>
      <c r="E350" s="5">
        <v>4100</v>
      </c>
      <c r="F350" s="1" t="s">
        <v>495</v>
      </c>
      <c r="G350" s="6">
        <v>28993.754999999997</v>
      </c>
      <c r="H350" s="7">
        <v>16243</v>
      </c>
      <c r="I350" s="8">
        <v>25490</v>
      </c>
    </row>
    <row r="351" spans="1:9" ht="27" x14ac:dyDescent="0.25">
      <c r="A351" s="28">
        <v>2</v>
      </c>
      <c r="B351" s="2" t="s">
        <v>490</v>
      </c>
      <c r="C351" s="3">
        <v>54</v>
      </c>
      <c r="D351" s="4">
        <v>483</v>
      </c>
      <c r="E351" s="5">
        <v>5210</v>
      </c>
      <c r="F351" s="1" t="s">
        <v>496</v>
      </c>
      <c r="G351" s="6">
        <v>36000</v>
      </c>
      <c r="H351" s="7">
        <v>20168.067226890758</v>
      </c>
      <c r="I351" s="8">
        <v>31990</v>
      </c>
    </row>
    <row r="352" spans="1:9" ht="27" x14ac:dyDescent="0.25">
      <c r="A352" s="28">
        <v>1</v>
      </c>
      <c r="B352" s="2" t="s">
        <v>490</v>
      </c>
      <c r="C352" s="3">
        <v>54</v>
      </c>
      <c r="D352" s="4">
        <v>483</v>
      </c>
      <c r="E352" s="5">
        <v>6110</v>
      </c>
      <c r="F352" s="1" t="s">
        <v>497</v>
      </c>
      <c r="G352" s="6">
        <v>32001.48</v>
      </c>
      <c r="H352" s="7">
        <v>17928</v>
      </c>
      <c r="I352" s="8">
        <v>28990</v>
      </c>
    </row>
    <row r="353" spans="1:9" ht="27" x14ac:dyDescent="0.25">
      <c r="A353" s="28"/>
      <c r="B353" s="23" t="s">
        <v>830</v>
      </c>
      <c r="C353" s="3"/>
      <c r="D353" s="4"/>
      <c r="E353" s="5"/>
      <c r="F353" s="1"/>
      <c r="G353" s="6"/>
      <c r="H353" s="7"/>
      <c r="I353" s="8"/>
    </row>
    <row r="354" spans="1:9" ht="27" x14ac:dyDescent="0.25">
      <c r="A354" s="28">
        <v>1</v>
      </c>
      <c r="B354" s="2" t="s">
        <v>18</v>
      </c>
      <c r="C354" s="3">
        <v>57</v>
      </c>
      <c r="D354" s="4">
        <v>495</v>
      </c>
      <c r="E354" s="5">
        <v>1700</v>
      </c>
      <c r="F354" s="1" t="s">
        <v>19</v>
      </c>
      <c r="G354" s="6">
        <v>3525.375</v>
      </c>
      <c r="H354" s="7">
        <v>1975</v>
      </c>
      <c r="I354" s="8">
        <v>2990</v>
      </c>
    </row>
    <row r="355" spans="1:9" ht="27" x14ac:dyDescent="0.25">
      <c r="A355" s="28">
        <v>1</v>
      </c>
      <c r="B355" s="2" t="s">
        <v>18</v>
      </c>
      <c r="C355" s="3">
        <v>57</v>
      </c>
      <c r="D355" s="4">
        <v>495</v>
      </c>
      <c r="E355" s="5">
        <v>1900</v>
      </c>
      <c r="F355" s="1" t="s">
        <v>20</v>
      </c>
      <c r="G355" s="6">
        <v>3525.375</v>
      </c>
      <c r="H355" s="7">
        <v>1975</v>
      </c>
      <c r="I355" s="8">
        <v>2990</v>
      </c>
    </row>
    <row r="356" spans="1:9" ht="27" x14ac:dyDescent="0.25">
      <c r="A356" s="28">
        <v>1</v>
      </c>
      <c r="B356" s="2" t="s">
        <v>18</v>
      </c>
      <c r="C356" s="3">
        <v>57</v>
      </c>
      <c r="D356" s="4">
        <v>495</v>
      </c>
      <c r="E356" s="5">
        <v>2900</v>
      </c>
      <c r="F356" s="1" t="s">
        <v>21</v>
      </c>
      <c r="G356" s="6">
        <v>16413.074999999997</v>
      </c>
      <c r="H356" s="7">
        <v>9195</v>
      </c>
      <c r="I356" s="8">
        <v>14490</v>
      </c>
    </row>
    <row r="357" spans="1:9" ht="27" x14ac:dyDescent="0.25">
      <c r="A357" s="28">
        <v>2</v>
      </c>
      <c r="B357" s="2" t="s">
        <v>18</v>
      </c>
      <c r="C357" s="3">
        <v>57</v>
      </c>
      <c r="D357" s="4">
        <v>495</v>
      </c>
      <c r="E357" s="5">
        <v>3000</v>
      </c>
      <c r="F357" s="1" t="s">
        <v>22</v>
      </c>
      <c r="G357" s="6">
        <v>16413.074999999997</v>
      </c>
      <c r="H357" s="7">
        <v>9195</v>
      </c>
      <c r="I357" s="8">
        <v>14490</v>
      </c>
    </row>
    <row r="358" spans="1:9" ht="27" x14ac:dyDescent="0.25">
      <c r="A358" s="28">
        <v>2</v>
      </c>
      <c r="B358" s="2" t="s">
        <v>138</v>
      </c>
      <c r="C358" s="3">
        <v>57</v>
      </c>
      <c r="D358" s="4">
        <v>513</v>
      </c>
      <c r="E358" s="5">
        <v>150</v>
      </c>
      <c r="F358" s="1" t="s">
        <v>139</v>
      </c>
      <c r="G358" s="6">
        <v>11475.764999999999</v>
      </c>
      <c r="H358" s="7">
        <v>6429</v>
      </c>
      <c r="I358" s="8">
        <v>7900</v>
      </c>
    </row>
    <row r="359" spans="1:9" ht="27" x14ac:dyDescent="0.25">
      <c r="A359" s="28">
        <v>1</v>
      </c>
      <c r="B359" s="2" t="s">
        <v>138</v>
      </c>
      <c r="C359" s="3">
        <v>57</v>
      </c>
      <c r="D359" s="4">
        <v>513</v>
      </c>
      <c r="E359" s="5">
        <v>850</v>
      </c>
      <c r="F359" s="1" t="s">
        <v>140</v>
      </c>
      <c r="G359" s="6">
        <v>8889.2999999999993</v>
      </c>
      <c r="H359" s="7">
        <v>4980</v>
      </c>
      <c r="I359" s="8">
        <v>6990</v>
      </c>
    </row>
    <row r="360" spans="1:9" ht="27" x14ac:dyDescent="0.25">
      <c r="A360" s="28">
        <v>1</v>
      </c>
      <c r="B360" s="2" t="s">
        <v>138</v>
      </c>
      <c r="C360" s="3">
        <v>57</v>
      </c>
      <c r="D360" s="4">
        <v>513</v>
      </c>
      <c r="E360" s="5">
        <v>1265</v>
      </c>
      <c r="F360" s="1" t="s">
        <v>141</v>
      </c>
      <c r="G360" s="6">
        <v>12361.125</v>
      </c>
      <c r="H360" s="7">
        <v>6925</v>
      </c>
      <c r="I360" s="8">
        <v>10900</v>
      </c>
    </row>
    <row r="361" spans="1:9" ht="27" x14ac:dyDescent="0.25">
      <c r="A361" s="28">
        <v>1</v>
      </c>
      <c r="B361" s="2" t="s">
        <v>138</v>
      </c>
      <c r="C361" s="3">
        <v>57</v>
      </c>
      <c r="D361" s="4">
        <v>513</v>
      </c>
      <c r="E361" s="5">
        <v>1750</v>
      </c>
      <c r="F361" s="1" t="s">
        <v>142</v>
      </c>
      <c r="G361" s="6">
        <v>0</v>
      </c>
      <c r="H361" s="7">
        <v>0</v>
      </c>
      <c r="I361" s="8">
        <v>9900</v>
      </c>
    </row>
    <row r="362" spans="1:9" ht="27" x14ac:dyDescent="0.25">
      <c r="A362" s="28">
        <v>1</v>
      </c>
      <c r="B362" s="2" t="s">
        <v>138</v>
      </c>
      <c r="C362" s="3">
        <v>57</v>
      </c>
      <c r="D362" s="4">
        <v>513</v>
      </c>
      <c r="E362" s="5">
        <v>1800</v>
      </c>
      <c r="F362" s="1" t="s">
        <v>143</v>
      </c>
      <c r="G362" s="6">
        <v>8457.3299999999981</v>
      </c>
      <c r="H362" s="7">
        <v>4738</v>
      </c>
      <c r="I362" s="8">
        <v>6990</v>
      </c>
    </row>
    <row r="363" spans="1:9" ht="27" x14ac:dyDescent="0.25">
      <c r="A363" s="28">
        <v>1</v>
      </c>
      <c r="B363" s="2" t="s">
        <v>138</v>
      </c>
      <c r="C363" s="3">
        <v>57</v>
      </c>
      <c r="D363" s="4">
        <v>513</v>
      </c>
      <c r="E363" s="5">
        <v>1850</v>
      </c>
      <c r="F363" s="1" t="s">
        <v>144</v>
      </c>
      <c r="G363" s="6">
        <v>8621.9783999999981</v>
      </c>
      <c r="H363" s="7">
        <f>5552*0.87</f>
        <v>4830.24</v>
      </c>
      <c r="I363" s="8">
        <v>6990</v>
      </c>
    </row>
    <row r="364" spans="1:9" ht="27" x14ac:dyDescent="0.25">
      <c r="A364" s="28">
        <v>2</v>
      </c>
      <c r="B364" s="2" t="s">
        <v>138</v>
      </c>
      <c r="C364" s="3">
        <v>57</v>
      </c>
      <c r="D364" s="4">
        <v>513</v>
      </c>
      <c r="E364" s="5">
        <v>1900</v>
      </c>
      <c r="F364" s="1" t="s">
        <v>145</v>
      </c>
      <c r="G364" s="6">
        <v>8457.3299999999981</v>
      </c>
      <c r="H364" s="7">
        <v>4738</v>
      </c>
      <c r="I364" s="8">
        <v>6990</v>
      </c>
    </row>
    <row r="365" spans="1:9" ht="27" x14ac:dyDescent="0.25">
      <c r="A365" s="28">
        <v>2</v>
      </c>
      <c r="B365" s="2" t="s">
        <v>138</v>
      </c>
      <c r="C365" s="3">
        <v>57</v>
      </c>
      <c r="D365" s="4">
        <v>513</v>
      </c>
      <c r="E365" s="5">
        <v>1950</v>
      </c>
      <c r="F365" s="1" t="s">
        <v>146</v>
      </c>
      <c r="G365" s="6">
        <v>8621.9783999999981</v>
      </c>
      <c r="H365" s="7">
        <f>5552*0.87</f>
        <v>4830.24</v>
      </c>
      <c r="I365" s="8">
        <v>6990</v>
      </c>
    </row>
    <row r="366" spans="1:9" ht="27" x14ac:dyDescent="0.25">
      <c r="A366" s="28">
        <v>1</v>
      </c>
      <c r="B366" s="2" t="s">
        <v>138</v>
      </c>
      <c r="C366" s="3">
        <v>57</v>
      </c>
      <c r="D366" s="4">
        <v>513</v>
      </c>
      <c r="E366" s="5">
        <v>2350</v>
      </c>
      <c r="F366" s="1" t="s">
        <v>147</v>
      </c>
      <c r="G366" s="6">
        <v>3598.56</v>
      </c>
      <c r="H366" s="7">
        <v>2016</v>
      </c>
      <c r="I366" s="8">
        <v>2990</v>
      </c>
    </row>
    <row r="367" spans="1:9" ht="27" x14ac:dyDescent="0.25">
      <c r="A367" s="28">
        <v>2</v>
      </c>
      <c r="B367" s="2" t="s">
        <v>138</v>
      </c>
      <c r="C367" s="3">
        <v>57</v>
      </c>
      <c r="D367" s="4">
        <v>513</v>
      </c>
      <c r="E367" s="5">
        <v>2601</v>
      </c>
      <c r="F367" s="1" t="s">
        <v>148</v>
      </c>
      <c r="G367" s="6">
        <v>2977.4514000000004</v>
      </c>
      <c r="H367" s="7">
        <v>1668.0400000000002</v>
      </c>
      <c r="I367" s="8">
        <v>2490</v>
      </c>
    </row>
    <row r="368" spans="1:9" ht="27" x14ac:dyDescent="0.25">
      <c r="A368" s="28">
        <v>1</v>
      </c>
      <c r="B368" s="2" t="s">
        <v>138</v>
      </c>
      <c r="C368" s="3">
        <v>57</v>
      </c>
      <c r="D368" s="4">
        <v>513</v>
      </c>
      <c r="E368" s="5">
        <v>2600</v>
      </c>
      <c r="F368" s="1" t="s">
        <v>149</v>
      </c>
      <c r="G368" s="6">
        <v>3598.56</v>
      </c>
      <c r="H368" s="7">
        <v>2016</v>
      </c>
      <c r="I368" s="8">
        <v>2990</v>
      </c>
    </row>
    <row r="369" spans="1:9" ht="27" x14ac:dyDescent="0.25">
      <c r="A369" s="28">
        <v>3</v>
      </c>
      <c r="B369" s="2" t="s">
        <v>138</v>
      </c>
      <c r="C369" s="3">
        <v>57</v>
      </c>
      <c r="D369" s="4">
        <v>513</v>
      </c>
      <c r="E369" s="5">
        <v>2750</v>
      </c>
      <c r="F369" s="1" t="s">
        <v>150</v>
      </c>
      <c r="G369" s="6">
        <v>1370.8799999999999</v>
      </c>
      <c r="H369" s="7">
        <v>768</v>
      </c>
      <c r="I369" s="8">
        <v>990</v>
      </c>
    </row>
    <row r="370" spans="1:9" ht="27" x14ac:dyDescent="0.25">
      <c r="A370" s="28">
        <v>3</v>
      </c>
      <c r="B370" s="2" t="s">
        <v>138</v>
      </c>
      <c r="C370" s="3">
        <v>57</v>
      </c>
      <c r="D370" s="4">
        <v>513</v>
      </c>
      <c r="E370" s="5">
        <v>2800</v>
      </c>
      <c r="F370" s="1" t="s">
        <v>151</v>
      </c>
      <c r="G370" s="6">
        <v>1370.8799999999999</v>
      </c>
      <c r="H370" s="7">
        <v>768</v>
      </c>
      <c r="I370" s="8">
        <v>990</v>
      </c>
    </row>
    <row r="371" spans="1:9" ht="27" x14ac:dyDescent="0.25">
      <c r="A371" s="28">
        <v>4</v>
      </c>
      <c r="B371" s="2" t="s">
        <v>138</v>
      </c>
      <c r="C371" s="3">
        <v>57</v>
      </c>
      <c r="D371" s="4">
        <v>513</v>
      </c>
      <c r="E371" s="5">
        <v>2850</v>
      </c>
      <c r="F371" s="1" t="s">
        <v>152</v>
      </c>
      <c r="G371" s="6">
        <v>3381.4147499999999</v>
      </c>
      <c r="H371" s="7">
        <f>12629/6*0.9</f>
        <v>1894.3500000000001</v>
      </c>
      <c r="I371" s="8">
        <v>2490</v>
      </c>
    </row>
    <row r="372" spans="1:9" ht="27" x14ac:dyDescent="0.25">
      <c r="A372" s="29">
        <v>2</v>
      </c>
      <c r="B372" s="2" t="s">
        <v>138</v>
      </c>
      <c r="C372" s="3">
        <v>57</v>
      </c>
      <c r="D372" s="4">
        <v>513</v>
      </c>
      <c r="E372" s="5">
        <v>2900</v>
      </c>
      <c r="F372" s="1" t="s">
        <v>153</v>
      </c>
      <c r="G372" s="6">
        <v>5310.375</v>
      </c>
      <c r="H372" s="7">
        <v>2975</v>
      </c>
      <c r="I372" s="8">
        <v>3490</v>
      </c>
    </row>
    <row r="373" spans="1:9" ht="27" x14ac:dyDescent="0.25">
      <c r="A373" s="28">
        <v>1</v>
      </c>
      <c r="B373" s="2" t="s">
        <v>138</v>
      </c>
      <c r="C373" s="3">
        <v>57</v>
      </c>
      <c r="D373" s="4">
        <v>513</v>
      </c>
      <c r="E373" s="5">
        <v>2952</v>
      </c>
      <c r="F373" s="1" t="s">
        <v>154</v>
      </c>
      <c r="G373" s="6">
        <v>10799.25</v>
      </c>
      <c r="H373" s="7">
        <v>6050</v>
      </c>
      <c r="I373" s="8">
        <v>6990</v>
      </c>
    </row>
    <row r="374" spans="1:9" ht="27" x14ac:dyDescent="0.25">
      <c r="A374" s="28">
        <v>2</v>
      </c>
      <c r="B374" s="2" t="s">
        <v>138</v>
      </c>
      <c r="C374" s="3">
        <v>57</v>
      </c>
      <c r="D374" s="4">
        <v>513</v>
      </c>
      <c r="E374" s="5">
        <v>3000</v>
      </c>
      <c r="F374" s="1" t="s">
        <v>155</v>
      </c>
      <c r="G374" s="6">
        <v>5310.375</v>
      </c>
      <c r="H374" s="7">
        <v>2975</v>
      </c>
      <c r="I374" s="8">
        <v>3490</v>
      </c>
    </row>
    <row r="375" spans="1:9" ht="27" x14ac:dyDescent="0.25">
      <c r="A375" s="28">
        <v>1</v>
      </c>
      <c r="B375" s="2" t="s">
        <v>138</v>
      </c>
      <c r="C375" s="3">
        <v>57</v>
      </c>
      <c r="D375" s="4">
        <v>513</v>
      </c>
      <c r="E375" s="5">
        <v>3050</v>
      </c>
      <c r="F375" s="1" t="s">
        <v>156</v>
      </c>
      <c r="G375" s="6">
        <v>10267.32</v>
      </c>
      <c r="H375" s="7">
        <v>5752</v>
      </c>
      <c r="I375" s="8">
        <v>6990</v>
      </c>
    </row>
    <row r="376" spans="1:9" ht="27" x14ac:dyDescent="0.25">
      <c r="A376" s="28">
        <v>4</v>
      </c>
      <c r="B376" s="2" t="s">
        <v>138</v>
      </c>
      <c r="C376" s="3">
        <v>57</v>
      </c>
      <c r="D376" s="4">
        <v>513</v>
      </c>
      <c r="E376" s="5">
        <v>2954</v>
      </c>
      <c r="F376" s="1" t="s">
        <v>157</v>
      </c>
      <c r="G376" s="6">
        <v>12450.375</v>
      </c>
      <c r="H376" s="7">
        <v>6975</v>
      </c>
      <c r="I376" s="8">
        <v>10900</v>
      </c>
    </row>
    <row r="377" spans="1:9" ht="27" x14ac:dyDescent="0.25">
      <c r="A377" s="28">
        <v>1</v>
      </c>
      <c r="B377" s="2" t="s">
        <v>138</v>
      </c>
      <c r="C377" s="3">
        <v>57</v>
      </c>
      <c r="D377" s="4">
        <v>513</v>
      </c>
      <c r="E377" s="5">
        <v>3750</v>
      </c>
      <c r="F377" s="1" t="s">
        <v>340</v>
      </c>
      <c r="G377" s="6">
        <v>1142.3999999999999</v>
      </c>
      <c r="H377" s="7">
        <v>640</v>
      </c>
      <c r="I377" s="8">
        <v>990</v>
      </c>
    </row>
    <row r="378" spans="1:9" ht="27" x14ac:dyDescent="0.25">
      <c r="A378" s="28">
        <v>2</v>
      </c>
      <c r="B378" s="2" t="s">
        <v>138</v>
      </c>
      <c r="C378" s="3">
        <v>57</v>
      </c>
      <c r="D378" s="4">
        <v>513</v>
      </c>
      <c r="E378" s="5">
        <v>4150</v>
      </c>
      <c r="F378" s="1" t="s">
        <v>341</v>
      </c>
      <c r="G378" s="6">
        <v>17958.885000000002</v>
      </c>
      <c r="H378" s="7">
        <v>10061</v>
      </c>
      <c r="I378" s="8">
        <v>15990</v>
      </c>
    </row>
    <row r="379" spans="1:9" ht="27" x14ac:dyDescent="0.25">
      <c r="A379" s="28">
        <v>1</v>
      </c>
      <c r="B379" s="2" t="s">
        <v>138</v>
      </c>
      <c r="C379" s="3">
        <v>57</v>
      </c>
      <c r="D379" s="4">
        <v>513</v>
      </c>
      <c r="E379" s="5">
        <v>5400</v>
      </c>
      <c r="F379" s="1" t="s">
        <v>158</v>
      </c>
      <c r="G379" s="6">
        <v>35666.084999999999</v>
      </c>
      <c r="H379" s="7">
        <v>19981</v>
      </c>
      <c r="I379" s="8">
        <v>31990</v>
      </c>
    </row>
    <row r="380" spans="1:9" ht="27" x14ac:dyDescent="0.25">
      <c r="A380" s="28">
        <v>2</v>
      </c>
      <c r="B380" s="2" t="s">
        <v>138</v>
      </c>
      <c r="C380" s="3">
        <v>57</v>
      </c>
      <c r="D380" s="4">
        <v>513</v>
      </c>
      <c r="E380" s="5">
        <v>6150</v>
      </c>
      <c r="F380" s="1" t="s">
        <v>342</v>
      </c>
      <c r="G380" s="6">
        <v>2056.3199999999997</v>
      </c>
      <c r="H380" s="7">
        <v>1152</v>
      </c>
      <c r="I380" s="8">
        <v>1490</v>
      </c>
    </row>
    <row r="381" spans="1:9" ht="27" x14ac:dyDescent="0.25">
      <c r="A381" s="28">
        <v>3</v>
      </c>
      <c r="B381" s="2" t="s">
        <v>138</v>
      </c>
      <c r="C381" s="3">
        <v>57</v>
      </c>
      <c r="D381" s="4">
        <v>513</v>
      </c>
      <c r="E381" s="5">
        <v>6800</v>
      </c>
      <c r="F381" s="1" t="s">
        <v>159</v>
      </c>
      <c r="G381" s="6">
        <v>3882.375</v>
      </c>
      <c r="H381" s="7">
        <v>2175</v>
      </c>
      <c r="I381" s="8">
        <v>3490</v>
      </c>
    </row>
    <row r="382" spans="1:9" ht="27" x14ac:dyDescent="0.25">
      <c r="A382" s="28">
        <v>1</v>
      </c>
      <c r="B382" s="2" t="s">
        <v>138</v>
      </c>
      <c r="C382" s="3">
        <v>57</v>
      </c>
      <c r="D382" s="4">
        <v>513</v>
      </c>
      <c r="E382" s="5">
        <v>7000</v>
      </c>
      <c r="F382" s="1" t="s">
        <v>160</v>
      </c>
      <c r="G382" s="6">
        <v>3882.375</v>
      </c>
      <c r="H382" s="7">
        <v>2175</v>
      </c>
      <c r="I382" s="8">
        <v>3490</v>
      </c>
    </row>
    <row r="383" spans="1:9" ht="27" x14ac:dyDescent="0.25">
      <c r="A383" s="28">
        <v>3</v>
      </c>
      <c r="B383" s="2" t="s">
        <v>138</v>
      </c>
      <c r="C383" s="3">
        <v>57</v>
      </c>
      <c r="D383" s="4">
        <v>513</v>
      </c>
      <c r="E383" s="5">
        <v>7350</v>
      </c>
      <c r="F383" s="1" t="s">
        <v>161</v>
      </c>
      <c r="G383" s="6">
        <v>14280</v>
      </c>
      <c r="H383" s="7">
        <v>8000</v>
      </c>
      <c r="I383" s="8">
        <v>12900</v>
      </c>
    </row>
    <row r="384" spans="1:9" ht="27" x14ac:dyDescent="0.25">
      <c r="A384" s="28">
        <v>4</v>
      </c>
      <c r="B384" s="2" t="s">
        <v>138</v>
      </c>
      <c r="C384" s="3">
        <v>57</v>
      </c>
      <c r="D384" s="4">
        <v>513</v>
      </c>
      <c r="E384" s="5">
        <v>7750</v>
      </c>
      <c r="F384" s="1" t="s">
        <v>343</v>
      </c>
      <c r="G384" s="6">
        <v>20349</v>
      </c>
      <c r="H384" s="7">
        <v>11400</v>
      </c>
      <c r="I384" s="8">
        <v>17990</v>
      </c>
    </row>
    <row r="385" spans="1:9" ht="27" x14ac:dyDescent="0.25">
      <c r="A385" s="28">
        <v>1</v>
      </c>
      <c r="B385" s="2" t="s">
        <v>162</v>
      </c>
      <c r="C385" s="3">
        <v>57</v>
      </c>
      <c r="D385" s="4">
        <v>516</v>
      </c>
      <c r="E385" s="5">
        <v>1040</v>
      </c>
      <c r="F385" s="1" t="s">
        <v>163</v>
      </c>
      <c r="G385" s="6">
        <v>82269.75</v>
      </c>
      <c r="H385" s="7">
        <f>109693/1.19/2</f>
        <v>46089.495798319331</v>
      </c>
      <c r="I385" s="8">
        <v>73990</v>
      </c>
    </row>
    <row r="386" spans="1:9" ht="27" x14ac:dyDescent="0.25">
      <c r="A386" s="28">
        <v>1</v>
      </c>
      <c r="B386" s="2" t="s">
        <v>162</v>
      </c>
      <c r="C386" s="3">
        <v>57</v>
      </c>
      <c r="D386" s="4">
        <v>516</v>
      </c>
      <c r="E386" s="5">
        <v>1200</v>
      </c>
      <c r="F386" s="1" t="s">
        <v>164</v>
      </c>
      <c r="G386" s="6">
        <v>14190.75</v>
      </c>
      <c r="H386" s="7">
        <v>7950</v>
      </c>
      <c r="I386" s="8">
        <v>12900</v>
      </c>
    </row>
    <row r="387" spans="1:9" ht="27" x14ac:dyDescent="0.25">
      <c r="A387" s="28">
        <v>1</v>
      </c>
      <c r="B387" s="2" t="s">
        <v>162</v>
      </c>
      <c r="C387" s="3">
        <v>57</v>
      </c>
      <c r="D387" s="4">
        <v>516</v>
      </c>
      <c r="E387" s="5">
        <v>1296</v>
      </c>
      <c r="F387" s="1" t="s">
        <v>344</v>
      </c>
      <c r="G387" s="6">
        <v>10870.65</v>
      </c>
      <c r="H387" s="7">
        <f>7000*0.87</f>
        <v>6090</v>
      </c>
      <c r="I387" s="8">
        <v>6990</v>
      </c>
    </row>
    <row r="388" spans="1:9" ht="27" x14ac:dyDescent="0.25">
      <c r="A388" s="28">
        <v>2</v>
      </c>
      <c r="B388" s="2" t="s">
        <v>162</v>
      </c>
      <c r="C388" s="3">
        <v>57</v>
      </c>
      <c r="D388" s="4">
        <v>516</v>
      </c>
      <c r="E388" s="5">
        <v>1300</v>
      </c>
      <c r="F388" s="1" t="s">
        <v>345</v>
      </c>
      <c r="G388" s="6">
        <v>14016.712500000001</v>
      </c>
      <c r="H388" s="7">
        <f>17450/2*0.9</f>
        <v>7852.5</v>
      </c>
      <c r="I388" s="8">
        <v>12900</v>
      </c>
    </row>
    <row r="389" spans="1:9" ht="27" x14ac:dyDescent="0.25">
      <c r="A389" s="28">
        <v>2</v>
      </c>
      <c r="B389" s="2" t="s">
        <v>162</v>
      </c>
      <c r="C389" s="3">
        <v>57</v>
      </c>
      <c r="D389" s="4">
        <v>516</v>
      </c>
      <c r="E389" s="5">
        <v>1315</v>
      </c>
      <c r="F389" s="1" t="s">
        <v>165</v>
      </c>
      <c r="G389" s="6">
        <v>50549.415000000001</v>
      </c>
      <c r="H389" s="7">
        <v>28319</v>
      </c>
      <c r="I389" s="8">
        <v>44990</v>
      </c>
    </row>
    <row r="390" spans="1:9" ht="27" x14ac:dyDescent="0.25">
      <c r="A390" s="28">
        <v>2</v>
      </c>
      <c r="B390" s="2" t="s">
        <v>162</v>
      </c>
      <c r="C390" s="3">
        <v>57</v>
      </c>
      <c r="D390" s="4">
        <v>516</v>
      </c>
      <c r="E390" s="5">
        <v>1350</v>
      </c>
      <c r="F390" s="1" t="s">
        <v>166</v>
      </c>
      <c r="G390" s="6">
        <v>31178.577150000005</v>
      </c>
      <c r="H390" s="7">
        <f>20077*0.87</f>
        <v>17466.990000000002</v>
      </c>
      <c r="I390" s="8">
        <v>27990</v>
      </c>
    </row>
    <row r="391" spans="1:9" ht="27" x14ac:dyDescent="0.25">
      <c r="A391" s="28">
        <v>2</v>
      </c>
      <c r="B391" s="2" t="s">
        <v>162</v>
      </c>
      <c r="C391" s="3">
        <v>57</v>
      </c>
      <c r="D391" s="4">
        <v>516</v>
      </c>
      <c r="E391" s="5">
        <v>1351</v>
      </c>
      <c r="F391" s="1" t="s">
        <v>167</v>
      </c>
      <c r="G391" s="6">
        <v>31178.577150000005</v>
      </c>
      <c r="H391" s="7">
        <f>20077*0.87</f>
        <v>17466.990000000002</v>
      </c>
      <c r="I391" s="8">
        <v>27990</v>
      </c>
    </row>
    <row r="392" spans="1:9" ht="27" x14ac:dyDescent="0.25">
      <c r="A392" s="28">
        <v>1</v>
      </c>
      <c r="B392" s="2" t="s">
        <v>162</v>
      </c>
      <c r="C392" s="3">
        <v>57</v>
      </c>
      <c r="D392" s="4">
        <v>516</v>
      </c>
      <c r="E392" s="5">
        <v>1600</v>
      </c>
      <c r="F392" s="1" t="s">
        <v>168</v>
      </c>
      <c r="G392" s="6">
        <v>1943.8649999999998</v>
      </c>
      <c r="H392" s="7">
        <v>1089</v>
      </c>
      <c r="I392" s="8">
        <v>1490</v>
      </c>
    </row>
    <row r="393" spans="1:9" ht="27" x14ac:dyDescent="0.25">
      <c r="A393" s="28">
        <v>1</v>
      </c>
      <c r="B393" s="2" t="s">
        <v>162</v>
      </c>
      <c r="C393" s="3">
        <v>57</v>
      </c>
      <c r="D393" s="4">
        <v>516</v>
      </c>
      <c r="E393" s="5">
        <v>2958</v>
      </c>
      <c r="F393" s="1" t="s">
        <v>346</v>
      </c>
      <c r="G393" s="6">
        <v>15521.735249999998</v>
      </c>
      <c r="H393" s="7">
        <f>9995*0.87</f>
        <v>8695.65</v>
      </c>
      <c r="I393" s="8">
        <v>13490</v>
      </c>
    </row>
    <row r="394" spans="1:9" ht="27" x14ac:dyDescent="0.25">
      <c r="A394" s="28">
        <v>2</v>
      </c>
      <c r="B394" s="2" t="s">
        <v>162</v>
      </c>
      <c r="C394" s="3">
        <v>57</v>
      </c>
      <c r="D394" s="4">
        <v>516</v>
      </c>
      <c r="E394" s="5">
        <v>2954</v>
      </c>
      <c r="F394" s="1" t="s">
        <v>347</v>
      </c>
      <c r="G394" s="6">
        <v>8544.7950000000001</v>
      </c>
      <c r="H394" s="7">
        <v>4787</v>
      </c>
      <c r="I394" s="8">
        <v>6990</v>
      </c>
    </row>
    <row r="395" spans="1:9" ht="27" x14ac:dyDescent="0.25">
      <c r="A395" s="28">
        <v>2</v>
      </c>
      <c r="B395" s="2" t="s">
        <v>162</v>
      </c>
      <c r="C395" s="3">
        <v>57</v>
      </c>
      <c r="D395" s="4">
        <v>516</v>
      </c>
      <c r="E395" s="5">
        <v>2956</v>
      </c>
      <c r="F395" s="1" t="s">
        <v>348</v>
      </c>
      <c r="G395" s="6">
        <v>6068.8214999999991</v>
      </c>
      <c r="H395" s="7">
        <f>4857*0.7</f>
        <v>3399.8999999999996</v>
      </c>
      <c r="I395" s="8">
        <v>5490</v>
      </c>
    </row>
    <row r="396" spans="1:9" ht="27" x14ac:dyDescent="0.25">
      <c r="A396" s="28">
        <v>3</v>
      </c>
      <c r="B396" s="2" t="s">
        <v>162</v>
      </c>
      <c r="C396" s="3">
        <v>57</v>
      </c>
      <c r="D396" s="4">
        <v>516</v>
      </c>
      <c r="E396" s="5">
        <v>2959</v>
      </c>
      <c r="F396" s="1" t="s">
        <v>349</v>
      </c>
      <c r="G396" s="6">
        <v>15575.017499999998</v>
      </c>
      <c r="H396" s="7">
        <f>29085/3*0.9</f>
        <v>8725.5</v>
      </c>
      <c r="I396" s="8">
        <v>13490</v>
      </c>
    </row>
    <row r="397" spans="1:9" ht="27" x14ac:dyDescent="0.25">
      <c r="A397" s="28">
        <v>2</v>
      </c>
      <c r="B397" s="2" t="s">
        <v>162</v>
      </c>
      <c r="C397" s="3">
        <v>57</v>
      </c>
      <c r="D397" s="4">
        <v>516</v>
      </c>
      <c r="E397" s="5">
        <v>2957</v>
      </c>
      <c r="F397" s="1" t="s">
        <v>350</v>
      </c>
      <c r="G397" s="6">
        <v>8544.7950000000001</v>
      </c>
      <c r="H397" s="7">
        <v>4787</v>
      </c>
      <c r="I397" s="8">
        <v>6990</v>
      </c>
    </row>
    <row r="398" spans="1:9" ht="27" x14ac:dyDescent="0.25">
      <c r="A398" s="28">
        <v>1</v>
      </c>
      <c r="B398" s="2" t="s">
        <v>162</v>
      </c>
      <c r="C398" s="3">
        <v>57</v>
      </c>
      <c r="D398" s="4">
        <v>516</v>
      </c>
      <c r="E398" s="5"/>
      <c r="F398" s="1" t="s">
        <v>169</v>
      </c>
      <c r="G398" s="6">
        <v>12020.19</v>
      </c>
      <c r="H398" s="7">
        <v>6734</v>
      </c>
      <c r="I398" s="8">
        <v>10900</v>
      </c>
    </row>
    <row r="399" spans="1:9" ht="27" x14ac:dyDescent="0.25">
      <c r="A399" s="28">
        <v>1</v>
      </c>
      <c r="B399" s="2" t="s">
        <v>162</v>
      </c>
      <c r="C399" s="3">
        <v>57</v>
      </c>
      <c r="D399" s="4">
        <v>516</v>
      </c>
      <c r="E399" s="5"/>
      <c r="F399" s="1" t="s">
        <v>170</v>
      </c>
      <c r="G399" s="6">
        <v>12020.19</v>
      </c>
      <c r="H399" s="7">
        <v>6734</v>
      </c>
      <c r="I399" s="8">
        <v>10900</v>
      </c>
    </row>
    <row r="400" spans="1:9" ht="27" x14ac:dyDescent="0.25">
      <c r="A400" s="28">
        <v>1</v>
      </c>
      <c r="B400" s="2" t="s">
        <v>162</v>
      </c>
      <c r="C400" s="3">
        <v>57</v>
      </c>
      <c r="D400" s="4">
        <v>516</v>
      </c>
      <c r="E400" s="5">
        <v>2970</v>
      </c>
      <c r="F400" s="1" t="s">
        <v>171</v>
      </c>
      <c r="G400" s="6">
        <v>4180.47</v>
      </c>
      <c r="H400" s="7">
        <v>2342</v>
      </c>
      <c r="I400" s="8">
        <v>3490</v>
      </c>
    </row>
    <row r="401" spans="1:9" ht="27" x14ac:dyDescent="0.25">
      <c r="A401" s="28">
        <v>2</v>
      </c>
      <c r="B401" s="2" t="s">
        <v>162</v>
      </c>
      <c r="C401" s="3">
        <v>57</v>
      </c>
      <c r="D401" s="4">
        <v>516</v>
      </c>
      <c r="E401" s="5">
        <v>1600</v>
      </c>
      <c r="F401" s="1" t="s">
        <v>172</v>
      </c>
      <c r="G401" s="6">
        <v>30803.031000000003</v>
      </c>
      <c r="H401" s="7">
        <f>57522/3*0.9</f>
        <v>17256.600000000002</v>
      </c>
      <c r="I401" s="8">
        <v>27990</v>
      </c>
    </row>
    <row r="402" spans="1:9" ht="27" x14ac:dyDescent="0.25">
      <c r="A402" s="28">
        <v>3</v>
      </c>
      <c r="B402" s="2" t="s">
        <v>162</v>
      </c>
      <c r="C402" s="3">
        <v>57</v>
      </c>
      <c r="D402" s="4">
        <v>516</v>
      </c>
      <c r="E402" s="5">
        <v>1602</v>
      </c>
      <c r="F402" s="1" t="s">
        <v>173</v>
      </c>
      <c r="G402" s="6">
        <v>23415.380099999998</v>
      </c>
      <c r="H402" s="7">
        <f>15078*0.87</f>
        <v>13117.86</v>
      </c>
      <c r="I402" s="8">
        <v>19990</v>
      </c>
    </row>
    <row r="403" spans="1:9" ht="27" x14ac:dyDescent="0.25">
      <c r="A403" s="28">
        <v>3</v>
      </c>
      <c r="B403" s="2" t="s">
        <v>162</v>
      </c>
      <c r="C403" s="3">
        <v>57</v>
      </c>
      <c r="D403" s="4">
        <v>516</v>
      </c>
      <c r="E403" s="5">
        <v>1705</v>
      </c>
      <c r="F403" s="1" t="s">
        <v>174</v>
      </c>
      <c r="G403" s="6">
        <v>71400</v>
      </c>
      <c r="H403" s="7">
        <v>40000</v>
      </c>
      <c r="I403" s="8">
        <v>63990</v>
      </c>
    </row>
    <row r="404" spans="1:9" ht="27" x14ac:dyDescent="0.25">
      <c r="A404" s="28">
        <v>5</v>
      </c>
      <c r="B404" s="2" t="s">
        <v>162</v>
      </c>
      <c r="C404" s="3">
        <v>57</v>
      </c>
      <c r="D404" s="4">
        <v>516</v>
      </c>
      <c r="E404" s="5">
        <v>1710</v>
      </c>
      <c r="F404" s="1" t="s">
        <v>175</v>
      </c>
      <c r="G404" s="6">
        <v>14153.264999999999</v>
      </c>
      <c r="H404" s="7">
        <f>7929</f>
        <v>7929</v>
      </c>
      <c r="I404" s="8">
        <v>12900</v>
      </c>
    </row>
    <row r="405" spans="1:9" ht="27" x14ac:dyDescent="0.25">
      <c r="A405" s="28">
        <v>2</v>
      </c>
      <c r="B405" s="2" t="s">
        <v>162</v>
      </c>
      <c r="C405" s="3">
        <v>57</v>
      </c>
      <c r="D405" s="4">
        <v>516</v>
      </c>
      <c r="E405" s="5">
        <v>1711</v>
      </c>
      <c r="F405" s="1" t="s">
        <v>176</v>
      </c>
      <c r="G405" s="6">
        <v>14153.264999999999</v>
      </c>
      <c r="H405" s="7">
        <f>7929</f>
        <v>7929</v>
      </c>
      <c r="I405" s="8">
        <v>12900</v>
      </c>
    </row>
    <row r="406" spans="1:9" ht="27" x14ac:dyDescent="0.25">
      <c r="A406" s="28">
        <v>5</v>
      </c>
      <c r="B406" s="2" t="s">
        <v>162</v>
      </c>
      <c r="C406" s="3">
        <v>57</v>
      </c>
      <c r="D406" s="4">
        <v>516</v>
      </c>
      <c r="E406" s="5">
        <v>1800</v>
      </c>
      <c r="F406" s="1" t="s">
        <v>351</v>
      </c>
      <c r="G406" s="6">
        <v>33524.442000000003</v>
      </c>
      <c r="H406" s="7">
        <f>93906/5</f>
        <v>18781.2</v>
      </c>
      <c r="I406" s="8">
        <v>29990</v>
      </c>
    </row>
    <row r="407" spans="1:9" ht="27" x14ac:dyDescent="0.25">
      <c r="A407" s="28">
        <v>2</v>
      </c>
      <c r="B407" s="2" t="s">
        <v>162</v>
      </c>
      <c r="C407" s="3">
        <v>57</v>
      </c>
      <c r="D407" s="4">
        <v>516</v>
      </c>
      <c r="E407" s="5">
        <v>1850</v>
      </c>
      <c r="F407" s="1" t="s">
        <v>352</v>
      </c>
      <c r="G407" s="6">
        <v>20780.255999999998</v>
      </c>
      <c r="H407" s="7">
        <v>11641.6</v>
      </c>
      <c r="I407" s="8">
        <v>17990</v>
      </c>
    </row>
    <row r="408" spans="1:9" ht="27" x14ac:dyDescent="0.25">
      <c r="A408" s="28">
        <v>1</v>
      </c>
      <c r="B408" s="2" t="s">
        <v>162</v>
      </c>
      <c r="C408" s="3">
        <v>57</v>
      </c>
      <c r="D408" s="4">
        <v>516</v>
      </c>
      <c r="E408" s="5">
        <v>1900</v>
      </c>
      <c r="F408" s="1" t="s">
        <v>353</v>
      </c>
      <c r="G408" s="6">
        <v>33524.442000000003</v>
      </c>
      <c r="H408" s="7">
        <f>93906/5</f>
        <v>18781.2</v>
      </c>
      <c r="I408" s="8">
        <v>29990</v>
      </c>
    </row>
    <row r="409" spans="1:9" ht="27" x14ac:dyDescent="0.25">
      <c r="A409" s="28">
        <v>2</v>
      </c>
      <c r="B409" s="2" t="s">
        <v>162</v>
      </c>
      <c r="C409" s="3">
        <v>57</v>
      </c>
      <c r="D409" s="4">
        <v>516</v>
      </c>
      <c r="E409" s="5">
        <v>1950</v>
      </c>
      <c r="F409" s="1" t="s">
        <v>354</v>
      </c>
      <c r="G409" s="6">
        <v>20780.255999999998</v>
      </c>
      <c r="H409" s="7">
        <v>11641.6</v>
      </c>
      <c r="I409" s="8">
        <v>17990</v>
      </c>
    </row>
    <row r="410" spans="1:9" ht="27" x14ac:dyDescent="0.25">
      <c r="A410" s="28">
        <v>2</v>
      </c>
      <c r="B410" s="2" t="s">
        <v>162</v>
      </c>
      <c r="C410" s="3">
        <v>57</v>
      </c>
      <c r="D410" s="4">
        <v>516</v>
      </c>
      <c r="E410" s="5">
        <v>2010</v>
      </c>
      <c r="F410" s="1" t="s">
        <v>355</v>
      </c>
      <c r="G410" s="6">
        <v>28917</v>
      </c>
      <c r="H410" s="7">
        <v>16200</v>
      </c>
      <c r="I410" s="8">
        <v>24990</v>
      </c>
    </row>
    <row r="411" spans="1:9" ht="27" x14ac:dyDescent="0.25">
      <c r="A411" s="28">
        <v>1</v>
      </c>
      <c r="B411" s="2" t="s">
        <v>162</v>
      </c>
      <c r="C411" s="3">
        <v>57</v>
      </c>
      <c r="D411" s="4">
        <v>516</v>
      </c>
      <c r="E411" s="5">
        <v>2020</v>
      </c>
      <c r="F411" s="1" t="s">
        <v>356</v>
      </c>
      <c r="G411" s="6">
        <v>28524.300000000003</v>
      </c>
      <c r="H411" s="7">
        <v>15980</v>
      </c>
      <c r="I411" s="8">
        <v>24490</v>
      </c>
    </row>
    <row r="412" spans="1:9" ht="27" x14ac:dyDescent="0.25">
      <c r="A412" s="28">
        <v>1</v>
      </c>
      <c r="B412" s="2" t="s">
        <v>162</v>
      </c>
      <c r="C412" s="3">
        <v>57</v>
      </c>
      <c r="D412" s="4">
        <v>516</v>
      </c>
      <c r="E412" s="5">
        <v>2600</v>
      </c>
      <c r="F412" s="1" t="s">
        <v>357</v>
      </c>
      <c r="G412" s="6">
        <v>29185.939999999995</v>
      </c>
      <c r="H412" s="7">
        <f>49052/3</f>
        <v>16350.666666666666</v>
      </c>
      <c r="I412" s="8">
        <v>25490</v>
      </c>
    </row>
    <row r="413" spans="1:9" ht="27" x14ac:dyDescent="0.25">
      <c r="A413" s="28">
        <v>1</v>
      </c>
      <c r="B413" s="2" t="s">
        <v>162</v>
      </c>
      <c r="C413" s="3">
        <v>57</v>
      </c>
      <c r="D413" s="4">
        <v>516</v>
      </c>
      <c r="E413" s="5">
        <v>2610</v>
      </c>
      <c r="F413" s="1" t="s">
        <v>358</v>
      </c>
      <c r="G413" s="6">
        <v>32322.78</v>
      </c>
      <c r="H413" s="7">
        <v>18108</v>
      </c>
      <c r="I413" s="8">
        <v>28990</v>
      </c>
    </row>
    <row r="414" spans="1:9" ht="27" x14ac:dyDescent="0.25">
      <c r="A414" s="28">
        <v>1</v>
      </c>
      <c r="B414" s="2" t="s">
        <v>162</v>
      </c>
      <c r="C414" s="3">
        <v>57</v>
      </c>
      <c r="D414" s="4">
        <v>516</v>
      </c>
      <c r="E414" s="5">
        <v>2700</v>
      </c>
      <c r="F414" s="1" t="s">
        <v>359</v>
      </c>
      <c r="G414" s="6">
        <v>29186.534999999996</v>
      </c>
      <c r="H414" s="7">
        <v>16351</v>
      </c>
      <c r="I414" s="8">
        <v>25490</v>
      </c>
    </row>
    <row r="415" spans="1:9" ht="27" x14ac:dyDescent="0.25">
      <c r="A415" s="28">
        <v>2</v>
      </c>
      <c r="B415" s="2" t="s">
        <v>162</v>
      </c>
      <c r="C415" s="3">
        <v>57</v>
      </c>
      <c r="D415" s="4">
        <v>516</v>
      </c>
      <c r="E415" s="5">
        <v>2605</v>
      </c>
      <c r="F415" s="1" t="s">
        <v>360</v>
      </c>
      <c r="G415" s="6">
        <v>32322.78</v>
      </c>
      <c r="H415" s="7">
        <v>18108</v>
      </c>
      <c r="I415" s="8">
        <v>28990</v>
      </c>
    </row>
    <row r="416" spans="1:9" ht="27" x14ac:dyDescent="0.25">
      <c r="A416" s="28">
        <v>2</v>
      </c>
      <c r="B416" s="2" t="s">
        <v>575</v>
      </c>
      <c r="C416" s="3">
        <v>57</v>
      </c>
      <c r="D416" s="4">
        <v>697</v>
      </c>
      <c r="E416" s="5">
        <v>4000</v>
      </c>
      <c r="F416" s="1" t="s">
        <v>576</v>
      </c>
      <c r="G416" s="6">
        <v>35557.199999999997</v>
      </c>
      <c r="H416" s="7">
        <v>19920</v>
      </c>
      <c r="I416" s="8">
        <v>31990</v>
      </c>
    </row>
    <row r="417" spans="1:9" ht="27" x14ac:dyDescent="0.25">
      <c r="A417" s="28">
        <v>1</v>
      </c>
      <c r="B417" s="12" t="s">
        <v>604</v>
      </c>
      <c r="C417" s="3">
        <v>57</v>
      </c>
      <c r="D417" s="4">
        <v>527</v>
      </c>
      <c r="E417" s="16">
        <v>3610</v>
      </c>
      <c r="F417" s="14" t="s">
        <v>605</v>
      </c>
      <c r="G417" s="6">
        <v>33895.364999999998</v>
      </c>
      <c r="H417" s="15">
        <v>18989</v>
      </c>
      <c r="I417" s="8">
        <v>30990</v>
      </c>
    </row>
    <row r="418" spans="1:9" ht="27" x14ac:dyDescent="0.25">
      <c r="A418" s="28">
        <v>2</v>
      </c>
      <c r="B418" s="12" t="s">
        <v>604</v>
      </c>
      <c r="C418" s="3">
        <v>57</v>
      </c>
      <c r="D418" s="4">
        <v>527</v>
      </c>
      <c r="E418" s="16">
        <v>3612</v>
      </c>
      <c r="F418" s="14" t="s">
        <v>606</v>
      </c>
      <c r="G418" s="6">
        <v>33895.364999999998</v>
      </c>
      <c r="H418" s="15">
        <v>18989</v>
      </c>
      <c r="I418" s="8">
        <v>30990</v>
      </c>
    </row>
    <row r="419" spans="1:9" ht="27" x14ac:dyDescent="0.25">
      <c r="A419" s="29">
        <v>2</v>
      </c>
      <c r="B419" s="12" t="s">
        <v>604</v>
      </c>
      <c r="C419" s="3">
        <v>57</v>
      </c>
      <c r="D419" s="4">
        <v>527</v>
      </c>
      <c r="E419" s="16">
        <v>4000</v>
      </c>
      <c r="F419" s="14" t="s">
        <v>607</v>
      </c>
      <c r="G419" s="6">
        <v>34994.925000000003</v>
      </c>
      <c r="H419" s="15">
        <v>19605</v>
      </c>
      <c r="I419" s="8">
        <v>31990</v>
      </c>
    </row>
    <row r="420" spans="1:9" ht="27" x14ac:dyDescent="0.25">
      <c r="A420" s="28">
        <v>1</v>
      </c>
      <c r="B420" s="12" t="s">
        <v>604</v>
      </c>
      <c r="C420" s="3">
        <v>57</v>
      </c>
      <c r="D420" s="4">
        <v>527</v>
      </c>
      <c r="E420" s="16">
        <v>4004</v>
      </c>
      <c r="F420" s="14" t="s">
        <v>608</v>
      </c>
      <c r="G420" s="6">
        <v>34994.925000000003</v>
      </c>
      <c r="H420" s="15">
        <v>19605</v>
      </c>
      <c r="I420" s="8">
        <v>31990</v>
      </c>
    </row>
    <row r="421" spans="1:9" ht="27" x14ac:dyDescent="0.25">
      <c r="A421" s="28">
        <v>5</v>
      </c>
      <c r="B421" s="12" t="s">
        <v>604</v>
      </c>
      <c r="C421" s="3">
        <v>57</v>
      </c>
      <c r="D421" s="4">
        <v>527</v>
      </c>
      <c r="E421" s="16">
        <v>5004</v>
      </c>
      <c r="F421" s="14" t="s">
        <v>609</v>
      </c>
      <c r="G421" s="6">
        <v>30073.68</v>
      </c>
      <c r="H421" s="15">
        <v>16848</v>
      </c>
      <c r="I421" s="8">
        <v>26990</v>
      </c>
    </row>
    <row r="422" spans="1:9" ht="27" x14ac:dyDescent="0.25">
      <c r="A422" s="28">
        <v>3</v>
      </c>
      <c r="B422" s="2" t="s">
        <v>669</v>
      </c>
      <c r="C422" s="3">
        <v>57</v>
      </c>
      <c r="D422" s="4">
        <v>537</v>
      </c>
      <c r="E422" s="5">
        <v>3118</v>
      </c>
      <c r="F422" s="1" t="s">
        <v>670</v>
      </c>
      <c r="G422" s="6">
        <v>20054.474999999999</v>
      </c>
      <c r="H422" s="7">
        <v>11235</v>
      </c>
      <c r="I422" s="8">
        <v>17990</v>
      </c>
    </row>
    <row r="423" spans="1:9" ht="27" x14ac:dyDescent="0.25">
      <c r="A423" s="28">
        <v>1</v>
      </c>
      <c r="B423" s="2" t="s">
        <v>715</v>
      </c>
      <c r="C423" s="3">
        <v>57</v>
      </c>
      <c r="D423" s="4">
        <v>540</v>
      </c>
      <c r="E423" s="5">
        <v>100</v>
      </c>
      <c r="F423" s="1" t="s">
        <v>716</v>
      </c>
      <c r="G423" s="6">
        <v>2998.7999999999997</v>
      </c>
      <c r="H423" s="7">
        <v>1680</v>
      </c>
      <c r="I423" s="8">
        <v>2490</v>
      </c>
    </row>
    <row r="424" spans="1:9" ht="27" x14ac:dyDescent="0.25">
      <c r="A424" s="28">
        <v>3</v>
      </c>
      <c r="B424" s="2" t="s">
        <v>715</v>
      </c>
      <c r="C424" s="3">
        <v>57</v>
      </c>
      <c r="D424" s="4">
        <v>540</v>
      </c>
      <c r="E424" s="5">
        <v>1400</v>
      </c>
      <c r="F424" s="1" t="s">
        <v>717</v>
      </c>
      <c r="G424" s="6">
        <v>9817.5</v>
      </c>
      <c r="H424" s="7">
        <v>5500</v>
      </c>
      <c r="I424" s="8">
        <v>6990</v>
      </c>
    </row>
    <row r="425" spans="1:9" ht="27" x14ac:dyDescent="0.25">
      <c r="A425" s="28">
        <v>1</v>
      </c>
      <c r="B425" s="2" t="s">
        <v>748</v>
      </c>
      <c r="C425" s="3">
        <v>57</v>
      </c>
      <c r="D425" s="4">
        <v>190</v>
      </c>
      <c r="E425" s="5" t="s">
        <v>2</v>
      </c>
      <c r="F425" s="1" t="s">
        <v>749</v>
      </c>
      <c r="G425" s="6">
        <v>12452.16</v>
      </c>
      <c r="H425" s="7">
        <v>6976</v>
      </c>
      <c r="I425" s="8">
        <v>10900</v>
      </c>
    </row>
    <row r="426" spans="1:9" ht="27" x14ac:dyDescent="0.25">
      <c r="A426" s="28">
        <v>1</v>
      </c>
      <c r="B426" s="2" t="s">
        <v>748</v>
      </c>
      <c r="C426" s="3">
        <v>57</v>
      </c>
      <c r="D426" s="4">
        <v>190</v>
      </c>
      <c r="E426" s="5">
        <v>1000</v>
      </c>
      <c r="F426" s="1" t="s">
        <v>750</v>
      </c>
      <c r="G426" s="6">
        <v>32076.449999999997</v>
      </c>
      <c r="H426" s="7">
        <v>17970</v>
      </c>
      <c r="I426" s="8">
        <v>28990</v>
      </c>
    </row>
    <row r="427" spans="1:9" ht="27" x14ac:dyDescent="0.25">
      <c r="A427" s="29">
        <v>1</v>
      </c>
      <c r="B427" s="2" t="s">
        <v>748</v>
      </c>
      <c r="C427" s="3">
        <v>57</v>
      </c>
      <c r="D427" s="4">
        <v>190</v>
      </c>
      <c r="E427" s="5">
        <v>1010</v>
      </c>
      <c r="F427" s="1" t="s">
        <v>751</v>
      </c>
      <c r="G427" s="6">
        <v>46895.520000000004</v>
      </c>
      <c r="H427" s="7">
        <v>26272</v>
      </c>
      <c r="I427" s="8">
        <v>41990</v>
      </c>
    </row>
    <row r="428" spans="1:9" ht="27" x14ac:dyDescent="0.25">
      <c r="A428" s="28">
        <v>1</v>
      </c>
      <c r="B428" s="2" t="s">
        <v>754</v>
      </c>
      <c r="C428" s="3">
        <v>57</v>
      </c>
      <c r="D428" s="4">
        <v>549</v>
      </c>
      <c r="E428" s="5">
        <v>600</v>
      </c>
      <c r="F428" s="1" t="s">
        <v>755</v>
      </c>
      <c r="G428" s="6">
        <v>2920.0815000000002</v>
      </c>
      <c r="H428" s="7">
        <f>5453/3*0.9</f>
        <v>1635.9</v>
      </c>
      <c r="I428" s="8">
        <v>2490</v>
      </c>
    </row>
    <row r="429" spans="1:9" ht="27" x14ac:dyDescent="0.25">
      <c r="A429" s="28">
        <v>1</v>
      </c>
      <c r="B429" s="2" t="s">
        <v>754</v>
      </c>
      <c r="C429" s="3">
        <v>57</v>
      </c>
      <c r="D429" s="4">
        <v>549</v>
      </c>
      <c r="E429" s="5">
        <v>650</v>
      </c>
      <c r="F429" s="1" t="s">
        <v>756</v>
      </c>
      <c r="G429" s="6">
        <v>2920.0815000000002</v>
      </c>
      <c r="H429" s="7">
        <f>5453/3*0.9</f>
        <v>1635.9</v>
      </c>
      <c r="I429" s="8">
        <v>2490</v>
      </c>
    </row>
    <row r="430" spans="1:9" ht="27" x14ac:dyDescent="0.25">
      <c r="A430" s="28">
        <v>2</v>
      </c>
      <c r="B430" s="2" t="s">
        <v>754</v>
      </c>
      <c r="C430" s="3">
        <v>57</v>
      </c>
      <c r="D430" s="4">
        <v>549</v>
      </c>
      <c r="E430" s="5">
        <v>1350</v>
      </c>
      <c r="F430" s="1" t="s">
        <v>757</v>
      </c>
      <c r="G430" s="6">
        <v>5440.68</v>
      </c>
      <c r="H430" s="7">
        <v>3048</v>
      </c>
      <c r="I430" s="8">
        <v>3490</v>
      </c>
    </row>
    <row r="431" spans="1:9" ht="27" x14ac:dyDescent="0.25">
      <c r="A431" s="28">
        <v>1</v>
      </c>
      <c r="B431" s="2" t="s">
        <v>754</v>
      </c>
      <c r="C431" s="3">
        <v>57</v>
      </c>
      <c r="D431" s="4">
        <v>549</v>
      </c>
      <c r="E431" s="5">
        <v>1400</v>
      </c>
      <c r="F431" s="1" t="s">
        <v>758</v>
      </c>
      <c r="G431" s="6">
        <v>5440.68</v>
      </c>
      <c r="H431" s="7">
        <v>3048</v>
      </c>
      <c r="I431" s="8">
        <v>3490</v>
      </c>
    </row>
    <row r="432" spans="1:9" ht="27" x14ac:dyDescent="0.25">
      <c r="A432" s="28">
        <v>2</v>
      </c>
      <c r="B432" s="2" t="s">
        <v>754</v>
      </c>
      <c r="C432" s="3">
        <v>57</v>
      </c>
      <c r="D432" s="4">
        <v>549</v>
      </c>
      <c r="E432" s="5">
        <v>1450</v>
      </c>
      <c r="F432" s="1" t="s">
        <v>759</v>
      </c>
      <c r="G432" s="6">
        <v>3213</v>
      </c>
      <c r="H432" s="7">
        <v>1800</v>
      </c>
      <c r="I432" s="8">
        <v>2490</v>
      </c>
    </row>
    <row r="433" spans="1:9" ht="27" x14ac:dyDescent="0.25">
      <c r="A433" s="28">
        <v>1</v>
      </c>
      <c r="B433" s="2" t="s">
        <v>754</v>
      </c>
      <c r="C433" s="3">
        <v>57</v>
      </c>
      <c r="D433" s="4">
        <v>549</v>
      </c>
      <c r="E433" s="5">
        <v>2050</v>
      </c>
      <c r="F433" s="1" t="s">
        <v>760</v>
      </c>
      <c r="G433" s="6">
        <v>7350.63</v>
      </c>
      <c r="H433" s="7">
        <v>4118</v>
      </c>
      <c r="I433" s="8">
        <v>5490</v>
      </c>
    </row>
    <row r="434" spans="1:9" ht="27" x14ac:dyDescent="0.25">
      <c r="A434" s="28">
        <v>1</v>
      </c>
      <c r="B434" s="2" t="s">
        <v>754</v>
      </c>
      <c r="C434" s="3">
        <v>57</v>
      </c>
      <c r="D434" s="4">
        <v>549</v>
      </c>
      <c r="E434" s="5">
        <v>2550</v>
      </c>
      <c r="F434" s="1" t="s">
        <v>761</v>
      </c>
      <c r="G434" s="6">
        <v>3598.56</v>
      </c>
      <c r="H434" s="7">
        <v>2016</v>
      </c>
      <c r="I434" s="8">
        <v>2990</v>
      </c>
    </row>
    <row r="435" spans="1:9" ht="27" x14ac:dyDescent="0.25">
      <c r="A435" s="28">
        <v>1</v>
      </c>
      <c r="B435" s="2" t="s">
        <v>754</v>
      </c>
      <c r="C435" s="3">
        <v>57</v>
      </c>
      <c r="D435" s="4">
        <v>549</v>
      </c>
      <c r="E435" s="5">
        <v>2600</v>
      </c>
      <c r="F435" s="1" t="s">
        <v>762</v>
      </c>
      <c r="G435" s="6">
        <v>3598.56</v>
      </c>
      <c r="H435" s="7">
        <v>2016</v>
      </c>
      <c r="I435" s="8">
        <v>2990</v>
      </c>
    </row>
    <row r="436" spans="1:9" ht="27" x14ac:dyDescent="0.25">
      <c r="A436" s="28">
        <v>2</v>
      </c>
      <c r="B436" s="2" t="s">
        <v>754</v>
      </c>
      <c r="C436" s="3">
        <v>57</v>
      </c>
      <c r="D436" s="4">
        <v>549</v>
      </c>
      <c r="E436" s="5">
        <v>3100</v>
      </c>
      <c r="F436" s="1" t="s">
        <v>763</v>
      </c>
      <c r="G436" s="6">
        <v>10529.536499999998</v>
      </c>
      <c r="H436" s="7">
        <f>8427*0.7</f>
        <v>5898.9</v>
      </c>
      <c r="I436" s="8">
        <v>6990</v>
      </c>
    </row>
    <row r="437" spans="1:9" ht="27" x14ac:dyDescent="0.25">
      <c r="A437" s="28">
        <v>2</v>
      </c>
      <c r="B437" s="2" t="s">
        <v>754</v>
      </c>
      <c r="C437" s="3">
        <v>57</v>
      </c>
      <c r="D437" s="4">
        <v>549</v>
      </c>
      <c r="E437" s="5">
        <v>3250</v>
      </c>
      <c r="F437" s="1" t="s">
        <v>764</v>
      </c>
      <c r="G437" s="6">
        <v>10529.536499999998</v>
      </c>
      <c r="H437" s="7">
        <f>8427*0.7</f>
        <v>5898.9</v>
      </c>
      <c r="I437" s="8">
        <v>6990</v>
      </c>
    </row>
    <row r="438" spans="1:9" ht="27" x14ac:dyDescent="0.25">
      <c r="A438" s="28"/>
      <c r="B438" s="23" t="s">
        <v>834</v>
      </c>
      <c r="C438" s="3"/>
      <c r="D438" s="4"/>
      <c r="E438" s="5"/>
      <c r="F438" s="1"/>
      <c r="G438" s="6"/>
      <c r="H438" s="7"/>
      <c r="I438" s="8"/>
    </row>
    <row r="439" spans="1:9" ht="27" x14ac:dyDescent="0.25">
      <c r="A439" s="28">
        <v>1</v>
      </c>
      <c r="B439" s="10" t="s">
        <v>52</v>
      </c>
      <c r="C439" s="3">
        <v>15</v>
      </c>
      <c r="D439" s="4">
        <v>45</v>
      </c>
      <c r="E439" s="5">
        <v>1600</v>
      </c>
      <c r="F439" s="1" t="s">
        <v>53</v>
      </c>
      <c r="G439" s="6">
        <v>3570</v>
      </c>
      <c r="H439" s="7">
        <v>2000</v>
      </c>
      <c r="I439" s="8">
        <v>2990</v>
      </c>
    </row>
    <row r="440" spans="1:9" ht="27" x14ac:dyDescent="0.25">
      <c r="A440" s="28">
        <v>2</v>
      </c>
      <c r="B440" s="10" t="s">
        <v>52</v>
      </c>
      <c r="C440" s="3">
        <v>15</v>
      </c>
      <c r="D440" s="4">
        <v>45</v>
      </c>
      <c r="E440" s="5">
        <v>1800</v>
      </c>
      <c r="F440" s="1" t="s">
        <v>54</v>
      </c>
      <c r="G440" s="6">
        <v>3570</v>
      </c>
      <c r="H440" s="7">
        <v>2000</v>
      </c>
      <c r="I440" s="8">
        <v>2990</v>
      </c>
    </row>
    <row r="441" spans="1:9" ht="27" x14ac:dyDescent="0.25">
      <c r="A441" s="28">
        <v>5</v>
      </c>
      <c r="B441" s="10" t="s">
        <v>52</v>
      </c>
      <c r="C441" s="3">
        <v>15</v>
      </c>
      <c r="D441" s="4">
        <v>45</v>
      </c>
      <c r="E441" s="5">
        <v>2300</v>
      </c>
      <c r="F441" s="1" t="s">
        <v>55</v>
      </c>
      <c r="G441" s="6">
        <v>23497.739999999998</v>
      </c>
      <c r="H441" s="7">
        <v>13164</v>
      </c>
      <c r="I441" s="8">
        <v>19990</v>
      </c>
    </row>
    <row r="442" spans="1:9" ht="27" x14ac:dyDescent="0.25">
      <c r="A442" s="28">
        <v>1</v>
      </c>
      <c r="B442" s="10" t="s">
        <v>52</v>
      </c>
      <c r="C442" s="3">
        <v>15</v>
      </c>
      <c r="D442" s="4">
        <v>45</v>
      </c>
      <c r="E442" s="5">
        <v>3620</v>
      </c>
      <c r="F442" s="1" t="s">
        <v>56</v>
      </c>
      <c r="G442" s="6">
        <v>39691.26</v>
      </c>
      <c r="H442" s="7">
        <v>22236</v>
      </c>
      <c r="I442" s="8">
        <v>35990</v>
      </c>
    </row>
    <row r="443" spans="1:9" ht="27" x14ac:dyDescent="0.25">
      <c r="A443" s="28">
        <v>1</v>
      </c>
      <c r="B443" s="2" t="s">
        <v>108</v>
      </c>
      <c r="C443" s="3">
        <v>15</v>
      </c>
      <c r="D443" s="4">
        <v>66</v>
      </c>
      <c r="E443" s="5">
        <v>1210</v>
      </c>
      <c r="F443" s="1" t="s">
        <v>109</v>
      </c>
      <c r="G443" s="6">
        <v>0</v>
      </c>
      <c r="H443" s="7"/>
      <c r="I443" s="8">
        <v>5900</v>
      </c>
    </row>
    <row r="444" spans="1:9" ht="27" x14ac:dyDescent="0.25">
      <c r="A444" s="28">
        <v>1</v>
      </c>
      <c r="B444" s="2" t="s">
        <v>108</v>
      </c>
      <c r="C444" s="3">
        <v>15</v>
      </c>
      <c r="D444" s="4">
        <v>66</v>
      </c>
      <c r="E444" s="5">
        <v>1230</v>
      </c>
      <c r="F444" s="1" t="s">
        <v>110</v>
      </c>
      <c r="G444" s="6">
        <v>15408.119999999999</v>
      </c>
      <c r="H444" s="7">
        <v>8632</v>
      </c>
      <c r="I444" s="8">
        <v>13490</v>
      </c>
    </row>
    <row r="445" spans="1:9" ht="27" x14ac:dyDescent="0.25">
      <c r="A445" s="28">
        <v>4</v>
      </c>
      <c r="B445" s="2" t="s">
        <v>108</v>
      </c>
      <c r="C445" s="3">
        <v>15</v>
      </c>
      <c r="D445" s="4">
        <v>66</v>
      </c>
      <c r="E445" s="5">
        <v>1238</v>
      </c>
      <c r="F445" s="1" t="s">
        <v>111</v>
      </c>
      <c r="G445" s="6">
        <v>26596.5</v>
      </c>
      <c r="H445" s="7">
        <v>14900</v>
      </c>
      <c r="I445" s="8">
        <v>23490</v>
      </c>
    </row>
    <row r="446" spans="1:9" ht="27" x14ac:dyDescent="0.25">
      <c r="A446" s="28">
        <v>1</v>
      </c>
      <c r="B446" s="2" t="s">
        <v>108</v>
      </c>
      <c r="C446" s="3">
        <v>15</v>
      </c>
      <c r="D446" s="4">
        <v>66</v>
      </c>
      <c r="E446" s="5">
        <v>1242</v>
      </c>
      <c r="F446" s="1" t="s">
        <v>112</v>
      </c>
      <c r="G446" s="6">
        <v>4469.6399999999994</v>
      </c>
      <c r="H446" s="7">
        <v>2504</v>
      </c>
      <c r="I446" s="8">
        <v>3490</v>
      </c>
    </row>
    <row r="447" spans="1:9" ht="27" x14ac:dyDescent="0.25">
      <c r="A447" s="28">
        <v>2</v>
      </c>
      <c r="B447" s="2" t="s">
        <v>108</v>
      </c>
      <c r="C447" s="3">
        <v>15</v>
      </c>
      <c r="D447" s="4">
        <v>66</v>
      </c>
      <c r="E447" s="5">
        <v>1350</v>
      </c>
      <c r="F447" s="1" t="s">
        <v>113</v>
      </c>
      <c r="G447" s="6">
        <v>9033.8850000000002</v>
      </c>
      <c r="H447" s="7">
        <v>5061</v>
      </c>
      <c r="I447" s="8">
        <v>6490</v>
      </c>
    </row>
    <row r="448" spans="1:9" ht="27" x14ac:dyDescent="0.25">
      <c r="A448" s="28">
        <v>1</v>
      </c>
      <c r="B448" s="2" t="s">
        <v>108</v>
      </c>
      <c r="C448" s="3">
        <v>15</v>
      </c>
      <c r="D448" s="4">
        <v>66</v>
      </c>
      <c r="E448" s="5"/>
      <c r="F448" s="1" t="s">
        <v>114</v>
      </c>
      <c r="G448" s="6">
        <v>25795.5</v>
      </c>
      <c r="H448" s="7">
        <v>14451.260504201682</v>
      </c>
      <c r="I448" s="8">
        <v>22990</v>
      </c>
    </row>
    <row r="449" spans="1:9" ht="27" x14ac:dyDescent="0.25">
      <c r="A449" s="28">
        <v>1</v>
      </c>
      <c r="B449" s="2" t="s">
        <v>108</v>
      </c>
      <c r="C449" s="3">
        <v>15</v>
      </c>
      <c r="D449" s="4">
        <v>66</v>
      </c>
      <c r="E449" s="5">
        <v>1352</v>
      </c>
      <c r="F449" s="1" t="s">
        <v>115</v>
      </c>
      <c r="G449" s="6">
        <v>9033.8850000000002</v>
      </c>
      <c r="H449" s="7">
        <v>5061</v>
      </c>
      <c r="I449" s="8">
        <v>6490</v>
      </c>
    </row>
    <row r="450" spans="1:9" ht="27" x14ac:dyDescent="0.25">
      <c r="A450" s="28">
        <v>7</v>
      </c>
      <c r="B450" s="2" t="s">
        <v>108</v>
      </c>
      <c r="C450" s="3">
        <v>15</v>
      </c>
      <c r="D450" s="4">
        <v>66</v>
      </c>
      <c r="E450" s="5">
        <v>1354</v>
      </c>
      <c r="F450" s="1" t="s">
        <v>116</v>
      </c>
      <c r="G450" s="6">
        <v>4826.25</v>
      </c>
      <c r="H450" s="7">
        <v>2703.7815126050423</v>
      </c>
      <c r="I450" s="8">
        <v>3490</v>
      </c>
    </row>
    <row r="451" spans="1:9" ht="27" x14ac:dyDescent="0.25">
      <c r="A451" s="28">
        <v>1</v>
      </c>
      <c r="B451" s="2" t="s">
        <v>108</v>
      </c>
      <c r="C451" s="3">
        <v>15</v>
      </c>
      <c r="D451" s="4">
        <v>66</v>
      </c>
      <c r="E451" s="5">
        <v>1450</v>
      </c>
      <c r="F451" s="1" t="s">
        <v>117</v>
      </c>
      <c r="G451" s="6">
        <v>2699.9999999999995</v>
      </c>
      <c r="H451" s="7">
        <v>1512.6050420168067</v>
      </c>
      <c r="I451" s="8">
        <v>2490</v>
      </c>
    </row>
    <row r="452" spans="1:9" ht="27" x14ac:dyDescent="0.25">
      <c r="A452" s="28">
        <v>1</v>
      </c>
      <c r="B452" s="2" t="s">
        <v>108</v>
      </c>
      <c r="C452" s="3">
        <v>15</v>
      </c>
      <c r="D452" s="4">
        <v>66</v>
      </c>
      <c r="E452" s="5">
        <v>1500</v>
      </c>
      <c r="F452" s="1" t="s">
        <v>118</v>
      </c>
      <c r="G452" s="6">
        <v>9103.5</v>
      </c>
      <c r="H452" s="7">
        <v>5100</v>
      </c>
      <c r="I452" s="8">
        <v>6990</v>
      </c>
    </row>
    <row r="453" spans="1:9" ht="27" x14ac:dyDescent="0.25">
      <c r="A453" s="28">
        <v>1</v>
      </c>
      <c r="B453" s="2" t="s">
        <v>108</v>
      </c>
      <c r="C453" s="3">
        <v>15</v>
      </c>
      <c r="D453" s="4">
        <v>66</v>
      </c>
      <c r="E453" s="5">
        <v>1650</v>
      </c>
      <c r="F453" s="1" t="s">
        <v>119</v>
      </c>
      <c r="G453" s="6">
        <v>14512.05</v>
      </c>
      <c r="H453" s="7">
        <v>8130</v>
      </c>
      <c r="I453" s="8">
        <v>12900</v>
      </c>
    </row>
    <row r="454" spans="1:9" ht="27" x14ac:dyDescent="0.25">
      <c r="A454" s="28">
        <v>1</v>
      </c>
      <c r="B454" s="2" t="s">
        <v>108</v>
      </c>
      <c r="C454" s="3">
        <v>15</v>
      </c>
      <c r="D454" s="4">
        <v>66</v>
      </c>
      <c r="E454" s="5">
        <v>1903</v>
      </c>
      <c r="F454" s="1" t="s">
        <v>120</v>
      </c>
      <c r="G454" s="6">
        <v>7407.75</v>
      </c>
      <c r="H454" s="7">
        <v>4150</v>
      </c>
      <c r="I454" s="8">
        <v>5490</v>
      </c>
    </row>
    <row r="455" spans="1:9" ht="27" x14ac:dyDescent="0.25">
      <c r="A455" s="28">
        <v>1</v>
      </c>
      <c r="B455" s="2" t="s">
        <v>108</v>
      </c>
      <c r="C455" s="3">
        <v>15</v>
      </c>
      <c r="D455" s="4">
        <v>66</v>
      </c>
      <c r="E455" s="5">
        <v>1700</v>
      </c>
      <c r="F455" s="1" t="s">
        <v>121</v>
      </c>
      <c r="G455" s="6">
        <v>10076.919999999998</v>
      </c>
      <c r="H455" s="7">
        <f>16936/3</f>
        <v>5645.333333333333</v>
      </c>
      <c r="I455" s="8">
        <v>6990</v>
      </c>
    </row>
    <row r="456" spans="1:9" ht="27" x14ac:dyDescent="0.25">
      <c r="A456" s="28">
        <v>2</v>
      </c>
      <c r="B456" s="2" t="s">
        <v>108</v>
      </c>
      <c r="C456" s="3">
        <v>15</v>
      </c>
      <c r="D456" s="4">
        <v>66</v>
      </c>
      <c r="E456" s="5">
        <v>1712</v>
      </c>
      <c r="F456" s="1" t="s">
        <v>122</v>
      </c>
      <c r="G456" s="6">
        <v>12559.26</v>
      </c>
      <c r="H456" s="7">
        <v>7036</v>
      </c>
      <c r="I456" s="8">
        <v>10900</v>
      </c>
    </row>
    <row r="457" spans="1:9" ht="27" x14ac:dyDescent="0.25">
      <c r="A457" s="28">
        <v>1</v>
      </c>
      <c r="B457" s="2" t="s">
        <v>108</v>
      </c>
      <c r="C457" s="3">
        <v>15</v>
      </c>
      <c r="D457" s="4">
        <v>66</v>
      </c>
      <c r="E457" s="5">
        <v>1750</v>
      </c>
      <c r="F457" s="1" t="s">
        <v>123</v>
      </c>
      <c r="G457" s="6">
        <v>8925</v>
      </c>
      <c r="H457" s="7">
        <v>5000</v>
      </c>
      <c r="I457" s="8">
        <v>6990</v>
      </c>
    </row>
    <row r="458" spans="1:9" ht="27" x14ac:dyDescent="0.25">
      <c r="A458" s="28">
        <v>1</v>
      </c>
      <c r="B458" s="2" t="s">
        <v>108</v>
      </c>
      <c r="C458" s="3">
        <v>15</v>
      </c>
      <c r="D458" s="4">
        <v>66</v>
      </c>
      <c r="E458" s="5">
        <v>1902</v>
      </c>
      <c r="F458" s="1" t="s">
        <v>124</v>
      </c>
      <c r="G458" s="6">
        <v>7409.5349999999999</v>
      </c>
      <c r="H458" s="7">
        <v>4151</v>
      </c>
      <c r="I458" s="8">
        <v>5490</v>
      </c>
    </row>
    <row r="459" spans="1:9" ht="27" x14ac:dyDescent="0.25">
      <c r="A459" s="28">
        <v>2</v>
      </c>
      <c r="B459" s="2" t="s">
        <v>108</v>
      </c>
      <c r="C459" s="3">
        <v>15</v>
      </c>
      <c r="D459" s="4">
        <v>66</v>
      </c>
      <c r="E459" s="5">
        <v>1800</v>
      </c>
      <c r="F459" s="1" t="s">
        <v>125</v>
      </c>
      <c r="G459" s="6">
        <v>9879.9749999999985</v>
      </c>
      <c r="H459" s="7">
        <v>5535</v>
      </c>
      <c r="I459" s="8">
        <v>6990</v>
      </c>
    </row>
    <row r="460" spans="1:9" ht="27" x14ac:dyDescent="0.25">
      <c r="A460" s="28">
        <v>2</v>
      </c>
      <c r="B460" s="2" t="s">
        <v>108</v>
      </c>
      <c r="C460" s="3">
        <v>15</v>
      </c>
      <c r="D460" s="4">
        <v>66</v>
      </c>
      <c r="E460" s="5">
        <v>1950</v>
      </c>
      <c r="F460" s="1" t="s">
        <v>126</v>
      </c>
      <c r="G460" s="6">
        <v>10124.519999999999</v>
      </c>
      <c r="H460" s="7">
        <v>5672</v>
      </c>
      <c r="I460" s="8">
        <v>6990</v>
      </c>
    </row>
    <row r="461" spans="1:9" ht="27" x14ac:dyDescent="0.25">
      <c r="A461" s="28">
        <v>1</v>
      </c>
      <c r="B461" s="2" t="s">
        <v>108</v>
      </c>
      <c r="C461" s="3">
        <v>15</v>
      </c>
      <c r="D461" s="4">
        <v>66</v>
      </c>
      <c r="E461" s="5">
        <v>2050</v>
      </c>
      <c r="F461" s="1" t="s">
        <v>127</v>
      </c>
      <c r="G461" s="6">
        <v>35521.5</v>
      </c>
      <c r="H461" s="7">
        <v>19900</v>
      </c>
      <c r="I461" s="8">
        <v>31990</v>
      </c>
    </row>
    <row r="462" spans="1:9" ht="27" x14ac:dyDescent="0.25">
      <c r="A462" s="28">
        <v>2</v>
      </c>
      <c r="B462" s="2" t="s">
        <v>108</v>
      </c>
      <c r="C462" s="3">
        <v>15</v>
      </c>
      <c r="D462" s="4">
        <v>66</v>
      </c>
      <c r="E462" s="5"/>
      <c r="F462" s="1" t="s">
        <v>327</v>
      </c>
      <c r="G462" s="6">
        <v>24579.449999999997</v>
      </c>
      <c r="H462" s="7">
        <v>13770</v>
      </c>
      <c r="I462" s="8">
        <v>21490</v>
      </c>
    </row>
    <row r="463" spans="1:9" ht="27" x14ac:dyDescent="0.25">
      <c r="A463" s="28">
        <v>2</v>
      </c>
      <c r="B463" s="2" t="s">
        <v>108</v>
      </c>
      <c r="C463" s="3">
        <v>15</v>
      </c>
      <c r="D463" s="4">
        <v>66</v>
      </c>
      <c r="E463" s="5">
        <v>2101</v>
      </c>
      <c r="F463" s="1" t="s">
        <v>328</v>
      </c>
      <c r="G463" s="6">
        <v>5775.0000000000009</v>
      </c>
      <c r="H463" s="7">
        <v>3235.2941176470595</v>
      </c>
      <c r="I463" s="8">
        <v>3990</v>
      </c>
    </row>
    <row r="464" spans="1:9" ht="27" x14ac:dyDescent="0.25">
      <c r="A464" s="28">
        <v>4</v>
      </c>
      <c r="B464" s="2" t="s">
        <v>108</v>
      </c>
      <c r="C464" s="3">
        <v>15</v>
      </c>
      <c r="D464" s="4">
        <v>66</v>
      </c>
      <c r="E464" s="5">
        <v>2155</v>
      </c>
      <c r="F464" s="1" t="s">
        <v>329</v>
      </c>
      <c r="G464" s="6">
        <v>0</v>
      </c>
      <c r="H464" s="7"/>
      <c r="I464" s="8">
        <v>5900</v>
      </c>
    </row>
    <row r="465" spans="1:9" ht="27" x14ac:dyDescent="0.25">
      <c r="A465" s="28">
        <v>7</v>
      </c>
      <c r="B465" s="2" t="s">
        <v>108</v>
      </c>
      <c r="C465" s="3">
        <v>15</v>
      </c>
      <c r="D465" s="4">
        <v>66</v>
      </c>
      <c r="E465" s="5">
        <v>2254</v>
      </c>
      <c r="F465" s="1" t="s">
        <v>330</v>
      </c>
      <c r="G465" s="6">
        <v>7794.7380000000003</v>
      </c>
      <c r="H465" s="7">
        <f>14556/3*0.9</f>
        <v>4366.8</v>
      </c>
      <c r="I465" s="8">
        <v>6490</v>
      </c>
    </row>
    <row r="466" spans="1:9" ht="27" x14ac:dyDescent="0.25">
      <c r="A466" s="28">
        <v>1</v>
      </c>
      <c r="B466" s="2" t="s">
        <v>108</v>
      </c>
      <c r="C466" s="3">
        <v>15</v>
      </c>
      <c r="D466" s="4">
        <v>66</v>
      </c>
      <c r="E466" s="5">
        <v>2502</v>
      </c>
      <c r="F466" s="1" t="s">
        <v>331</v>
      </c>
      <c r="G466" s="6">
        <v>5137.2299999999996</v>
      </c>
      <c r="H466" s="7">
        <v>2878</v>
      </c>
      <c r="I466" s="8">
        <v>3490</v>
      </c>
    </row>
    <row r="467" spans="1:9" ht="27" x14ac:dyDescent="0.25">
      <c r="A467" s="28">
        <v>2</v>
      </c>
      <c r="B467" s="2" t="s">
        <v>108</v>
      </c>
      <c r="C467" s="3">
        <v>15</v>
      </c>
      <c r="D467" s="4">
        <v>66</v>
      </c>
      <c r="E467" s="5">
        <v>2554</v>
      </c>
      <c r="F467" s="1" t="s">
        <v>128</v>
      </c>
      <c r="G467" s="6">
        <v>13534.5</v>
      </c>
      <c r="H467" s="7">
        <v>7582.3529411764712</v>
      </c>
      <c r="I467" s="8">
        <v>12900</v>
      </c>
    </row>
    <row r="468" spans="1:9" ht="27" x14ac:dyDescent="0.25">
      <c r="A468" s="28">
        <v>1</v>
      </c>
      <c r="B468" s="2" t="s">
        <v>108</v>
      </c>
      <c r="C468" s="3">
        <v>15</v>
      </c>
      <c r="D468" s="4">
        <v>66</v>
      </c>
      <c r="E468" s="5">
        <v>2558</v>
      </c>
      <c r="F468" s="1" t="s">
        <v>129</v>
      </c>
      <c r="G468" s="6">
        <v>4809.2183999999988</v>
      </c>
      <c r="H468" s="7">
        <v>2694.24</v>
      </c>
      <c r="I468" s="8">
        <v>3490</v>
      </c>
    </row>
    <row r="469" spans="1:9" ht="27" x14ac:dyDescent="0.25">
      <c r="A469" s="28">
        <v>1</v>
      </c>
      <c r="B469" s="2" t="s">
        <v>108</v>
      </c>
      <c r="C469" s="3">
        <v>15</v>
      </c>
      <c r="D469" s="4">
        <v>66</v>
      </c>
      <c r="E469" s="5">
        <v>2565</v>
      </c>
      <c r="F469" s="1" t="s">
        <v>130</v>
      </c>
      <c r="G469" s="6">
        <v>9225</v>
      </c>
      <c r="H469" s="7">
        <v>5168.0672268907565</v>
      </c>
      <c r="I469" s="8">
        <v>6990</v>
      </c>
    </row>
    <row r="470" spans="1:9" ht="27" x14ac:dyDescent="0.25">
      <c r="A470" s="28">
        <v>1</v>
      </c>
      <c r="B470" s="2" t="s">
        <v>108</v>
      </c>
      <c r="C470" s="3">
        <v>15</v>
      </c>
      <c r="D470" s="4">
        <v>66</v>
      </c>
      <c r="E470" s="5">
        <v>2611</v>
      </c>
      <c r="F470" s="1" t="s">
        <v>332</v>
      </c>
      <c r="G470" s="6">
        <v>13275.044999999998</v>
      </c>
      <c r="H470" s="7">
        <f>22311/3</f>
        <v>7437</v>
      </c>
      <c r="I470" s="8">
        <v>10900</v>
      </c>
    </row>
    <row r="471" spans="1:9" ht="27" x14ac:dyDescent="0.25">
      <c r="A471" s="28">
        <v>1</v>
      </c>
      <c r="B471" s="2" t="s">
        <v>108</v>
      </c>
      <c r="C471" s="3">
        <v>15</v>
      </c>
      <c r="D471" s="4">
        <v>66</v>
      </c>
      <c r="E471" s="5">
        <v>2550</v>
      </c>
      <c r="F471" s="1" t="s">
        <v>333</v>
      </c>
      <c r="G471" s="6">
        <v>12623.52</v>
      </c>
      <c r="H471" s="7">
        <v>7072</v>
      </c>
      <c r="I471" s="8">
        <v>10900</v>
      </c>
    </row>
    <row r="472" spans="1:9" ht="27" x14ac:dyDescent="0.25">
      <c r="A472" s="28">
        <v>1</v>
      </c>
      <c r="B472" s="2" t="s">
        <v>108</v>
      </c>
      <c r="C472" s="3">
        <v>15</v>
      </c>
      <c r="D472" s="4">
        <v>66</v>
      </c>
      <c r="E472" s="5">
        <v>2621</v>
      </c>
      <c r="F472" s="1" t="s">
        <v>334</v>
      </c>
      <c r="G472" s="6">
        <v>13275.044999999998</v>
      </c>
      <c r="H472" s="7">
        <v>7437</v>
      </c>
      <c r="I472" s="8">
        <v>10900</v>
      </c>
    </row>
    <row r="473" spans="1:9" ht="27" x14ac:dyDescent="0.25">
      <c r="A473" s="30">
        <v>2</v>
      </c>
      <c r="B473" s="2" t="s">
        <v>108</v>
      </c>
      <c r="C473" s="3">
        <v>15</v>
      </c>
      <c r="D473" s="4">
        <v>66</v>
      </c>
      <c r="E473" s="5">
        <v>2700</v>
      </c>
      <c r="F473" s="1" t="s">
        <v>335</v>
      </c>
      <c r="G473" s="6">
        <v>22275</v>
      </c>
      <c r="H473" s="7">
        <v>12478.991596638656</v>
      </c>
      <c r="I473" s="8">
        <v>19490</v>
      </c>
    </row>
    <row r="474" spans="1:9" ht="27" x14ac:dyDescent="0.25">
      <c r="A474" s="30">
        <v>3</v>
      </c>
      <c r="B474" s="2" t="s">
        <v>108</v>
      </c>
      <c r="C474" s="3">
        <v>15</v>
      </c>
      <c r="D474" s="4">
        <v>66</v>
      </c>
      <c r="E474" s="5">
        <v>2650</v>
      </c>
      <c r="F474" s="1" t="s">
        <v>336</v>
      </c>
      <c r="G474" s="6">
        <v>12623.52</v>
      </c>
      <c r="H474" s="7">
        <v>7072</v>
      </c>
      <c r="I474" s="8">
        <v>10900</v>
      </c>
    </row>
    <row r="475" spans="1:9" ht="27" x14ac:dyDescent="0.25">
      <c r="A475" s="28">
        <v>2</v>
      </c>
      <c r="B475" s="2" t="s">
        <v>108</v>
      </c>
      <c r="C475" s="3">
        <v>15</v>
      </c>
      <c r="D475" s="4">
        <v>66</v>
      </c>
      <c r="E475" s="5">
        <v>2858</v>
      </c>
      <c r="F475" s="1" t="s">
        <v>131</v>
      </c>
      <c r="G475" s="6">
        <v>31275</v>
      </c>
      <c r="H475" s="7">
        <v>17521.008403361346</v>
      </c>
      <c r="I475" s="8">
        <v>27990</v>
      </c>
    </row>
    <row r="476" spans="1:9" ht="27" x14ac:dyDescent="0.25">
      <c r="A476" s="29">
        <v>1</v>
      </c>
      <c r="B476" s="2" t="s">
        <v>108</v>
      </c>
      <c r="C476" s="3">
        <v>15</v>
      </c>
      <c r="D476" s="4">
        <v>66</v>
      </c>
      <c r="E476" s="5">
        <v>3090</v>
      </c>
      <c r="F476" s="1" t="s">
        <v>132</v>
      </c>
      <c r="G476" s="6">
        <v>2610</v>
      </c>
      <c r="H476" s="7">
        <v>1462.1848739495799</v>
      </c>
      <c r="I476" s="8">
        <v>1990</v>
      </c>
    </row>
    <row r="477" spans="1:9" ht="27" x14ac:dyDescent="0.25">
      <c r="A477" s="28">
        <v>1</v>
      </c>
      <c r="B477" s="2" t="s">
        <v>108</v>
      </c>
      <c r="C477" s="3">
        <v>15</v>
      </c>
      <c r="D477" s="4">
        <v>66</v>
      </c>
      <c r="E477" s="5">
        <v>3154</v>
      </c>
      <c r="F477" s="1" t="s">
        <v>133</v>
      </c>
      <c r="G477" s="6">
        <v>19200.887999999999</v>
      </c>
      <c r="H477" s="7">
        <v>10756.8</v>
      </c>
      <c r="I477" s="8">
        <v>16490</v>
      </c>
    </row>
    <row r="478" spans="1:9" ht="27" x14ac:dyDescent="0.25">
      <c r="A478" s="30">
        <v>1</v>
      </c>
      <c r="B478" s="2" t="s">
        <v>108</v>
      </c>
      <c r="C478" s="3">
        <v>15</v>
      </c>
      <c r="D478" s="4">
        <v>66</v>
      </c>
      <c r="E478" s="5">
        <v>3152</v>
      </c>
      <c r="F478" s="1" t="s">
        <v>134</v>
      </c>
      <c r="G478" s="6">
        <v>15750.244999999999</v>
      </c>
      <c r="H478" s="7">
        <f>26471/3</f>
        <v>8823.6666666666661</v>
      </c>
      <c r="I478" s="8">
        <v>13990</v>
      </c>
    </row>
    <row r="479" spans="1:9" ht="27" x14ac:dyDescent="0.25">
      <c r="A479" s="28">
        <v>3</v>
      </c>
      <c r="B479" s="2" t="s">
        <v>108</v>
      </c>
      <c r="C479" s="3">
        <v>15</v>
      </c>
      <c r="D479" s="4">
        <v>66</v>
      </c>
      <c r="E479" s="5"/>
      <c r="F479" s="1" t="s">
        <v>337</v>
      </c>
      <c r="G479" s="6">
        <v>393.77099999999996</v>
      </c>
      <c r="H479" s="7">
        <v>220.6</v>
      </c>
      <c r="I479" s="8">
        <v>990</v>
      </c>
    </row>
    <row r="480" spans="1:9" ht="27" x14ac:dyDescent="0.25">
      <c r="A480" s="28">
        <v>4</v>
      </c>
      <c r="B480" s="2" t="s">
        <v>108</v>
      </c>
      <c r="C480" s="3">
        <v>15</v>
      </c>
      <c r="D480" s="4">
        <v>66</v>
      </c>
      <c r="E480" s="5">
        <v>3500</v>
      </c>
      <c r="F480" s="1" t="s">
        <v>338</v>
      </c>
      <c r="G480" s="6">
        <v>16957.5</v>
      </c>
      <c r="H480" s="7">
        <v>9500</v>
      </c>
      <c r="I480" s="8">
        <v>15490</v>
      </c>
    </row>
    <row r="481" spans="1:9" ht="27" x14ac:dyDescent="0.25">
      <c r="A481" s="28">
        <v>1</v>
      </c>
      <c r="B481" s="2" t="s">
        <v>108</v>
      </c>
      <c r="C481" s="3">
        <v>15</v>
      </c>
      <c r="D481" s="4">
        <v>66</v>
      </c>
      <c r="E481" s="5">
        <v>3550</v>
      </c>
      <c r="F481" s="1" t="s">
        <v>339</v>
      </c>
      <c r="G481" s="6">
        <v>16957.5</v>
      </c>
      <c r="H481" s="7">
        <v>9500</v>
      </c>
      <c r="I481" s="8">
        <v>15490</v>
      </c>
    </row>
    <row r="482" spans="1:9" ht="27" x14ac:dyDescent="0.25">
      <c r="A482" s="28">
        <v>2</v>
      </c>
      <c r="B482" s="2" t="s">
        <v>108</v>
      </c>
      <c r="C482" s="3">
        <v>15</v>
      </c>
      <c r="D482" s="4">
        <v>66</v>
      </c>
      <c r="E482" s="5">
        <v>3570</v>
      </c>
      <c r="F482" s="1" t="s">
        <v>135</v>
      </c>
      <c r="G482" s="6">
        <v>33300</v>
      </c>
      <c r="H482" s="7">
        <v>18655.462184873952</v>
      </c>
      <c r="I482" s="8">
        <v>29990</v>
      </c>
    </row>
    <row r="483" spans="1:9" ht="27" x14ac:dyDescent="0.25">
      <c r="A483" s="28">
        <v>1</v>
      </c>
      <c r="B483" s="2" t="s">
        <v>765</v>
      </c>
      <c r="C483" s="3">
        <v>15</v>
      </c>
      <c r="D483" s="4">
        <v>123</v>
      </c>
      <c r="E483" s="5">
        <v>4110</v>
      </c>
      <c r="F483" s="1" t="s">
        <v>766</v>
      </c>
      <c r="G483" s="6">
        <v>53382</v>
      </c>
      <c r="H483" s="7">
        <v>29905.882352941178</v>
      </c>
      <c r="I483" s="8">
        <v>47990</v>
      </c>
    </row>
    <row r="484" spans="1:9" ht="27" x14ac:dyDescent="0.25">
      <c r="A484" s="28"/>
      <c r="B484" s="23" t="s">
        <v>833</v>
      </c>
      <c r="C484" s="3"/>
      <c r="D484" s="4"/>
      <c r="E484" s="5"/>
      <c r="F484" s="1"/>
      <c r="G484" s="6"/>
      <c r="H484" s="7"/>
      <c r="I484" s="8"/>
    </row>
    <row r="485" spans="1:9" ht="27" x14ac:dyDescent="0.25">
      <c r="A485" s="28">
        <v>1</v>
      </c>
      <c r="B485" s="2">
        <v>205</v>
      </c>
      <c r="C485" s="3">
        <v>60</v>
      </c>
      <c r="D485" s="4">
        <v>555</v>
      </c>
      <c r="E485" s="5">
        <v>2700</v>
      </c>
      <c r="F485" s="1" t="s">
        <v>0</v>
      </c>
      <c r="G485" s="6">
        <v>4430.37</v>
      </c>
      <c r="H485" s="7">
        <v>2482</v>
      </c>
      <c r="I485" s="8">
        <v>3490</v>
      </c>
    </row>
    <row r="486" spans="1:9" ht="27" x14ac:dyDescent="0.25">
      <c r="A486" s="28">
        <v>1</v>
      </c>
      <c r="B486" s="2">
        <v>205</v>
      </c>
      <c r="C486" s="3">
        <v>60</v>
      </c>
      <c r="D486" s="4">
        <v>555</v>
      </c>
      <c r="E486" s="5">
        <v>2900</v>
      </c>
      <c r="F486" s="1" t="s">
        <v>1</v>
      </c>
      <c r="G486" s="6">
        <v>4430.37</v>
      </c>
      <c r="H486" s="7">
        <v>2482</v>
      </c>
      <c r="I486" s="8">
        <v>3490</v>
      </c>
    </row>
    <row r="487" spans="1:9" ht="27" x14ac:dyDescent="0.25">
      <c r="A487" s="28">
        <v>1</v>
      </c>
      <c r="B487" s="2">
        <v>205</v>
      </c>
      <c r="C487" s="3">
        <v>60</v>
      </c>
      <c r="D487" s="4">
        <v>555</v>
      </c>
      <c r="E487" s="5" t="s">
        <v>2</v>
      </c>
      <c r="F487" s="1" t="s">
        <v>3</v>
      </c>
      <c r="G487" s="6">
        <v>16868.25</v>
      </c>
      <c r="H487" s="7">
        <v>9450</v>
      </c>
      <c r="I487" s="8">
        <v>14490</v>
      </c>
    </row>
    <row r="488" spans="1:9" ht="27" x14ac:dyDescent="0.25">
      <c r="A488" s="28">
        <v>1</v>
      </c>
      <c r="B488" s="2">
        <v>206</v>
      </c>
      <c r="C488" s="3">
        <v>60</v>
      </c>
      <c r="D488" s="4">
        <v>558</v>
      </c>
      <c r="E488" s="5"/>
      <c r="F488" s="1" t="s">
        <v>4</v>
      </c>
      <c r="G488" s="6">
        <v>15866.865</v>
      </c>
      <c r="H488" s="7">
        <v>8889</v>
      </c>
      <c r="I488" s="8">
        <v>13990</v>
      </c>
    </row>
    <row r="489" spans="1:9" ht="27" x14ac:dyDescent="0.25">
      <c r="A489" s="28">
        <v>1</v>
      </c>
      <c r="B489" s="2">
        <v>206</v>
      </c>
      <c r="C489" s="3">
        <v>60</v>
      </c>
      <c r="D489" s="4">
        <v>558</v>
      </c>
      <c r="E489" s="5"/>
      <c r="F489" s="1" t="s">
        <v>5</v>
      </c>
      <c r="G489" s="6">
        <v>15866.865</v>
      </c>
      <c r="H489" s="7">
        <v>8889</v>
      </c>
      <c r="I489" s="8">
        <v>13990</v>
      </c>
    </row>
    <row r="490" spans="1:9" ht="27" x14ac:dyDescent="0.25">
      <c r="A490" s="28">
        <v>1</v>
      </c>
      <c r="B490" s="2">
        <v>206</v>
      </c>
      <c r="C490" s="3">
        <v>60</v>
      </c>
      <c r="D490" s="4">
        <v>558</v>
      </c>
      <c r="E490" s="5">
        <v>1000</v>
      </c>
      <c r="F490" s="1" t="s">
        <v>255</v>
      </c>
      <c r="G490" s="6">
        <v>8925</v>
      </c>
      <c r="H490" s="7">
        <v>5000</v>
      </c>
      <c r="I490" s="8">
        <v>6990</v>
      </c>
    </row>
    <row r="491" spans="1:9" ht="27" x14ac:dyDescent="0.25">
      <c r="A491" s="28">
        <v>1</v>
      </c>
      <c r="B491" s="2">
        <v>206</v>
      </c>
      <c r="C491" s="3">
        <v>60</v>
      </c>
      <c r="D491" s="4">
        <v>558</v>
      </c>
      <c r="E491" s="5">
        <v>1500</v>
      </c>
      <c r="F491" s="1" t="s">
        <v>6</v>
      </c>
      <c r="G491" s="6">
        <v>14083.114499999998</v>
      </c>
      <c r="H491" s="7">
        <f>11271*0.7</f>
        <v>7889.7</v>
      </c>
      <c r="I491" s="8">
        <v>12900</v>
      </c>
    </row>
    <row r="492" spans="1:9" ht="27" x14ac:dyDescent="0.25">
      <c r="A492" s="28">
        <v>1</v>
      </c>
      <c r="B492" s="2">
        <v>206</v>
      </c>
      <c r="C492" s="3">
        <v>60</v>
      </c>
      <c r="D492" s="4">
        <v>558</v>
      </c>
      <c r="E492" s="5">
        <v>1510</v>
      </c>
      <c r="F492" s="1" t="s">
        <v>7</v>
      </c>
      <c r="G492" s="6">
        <v>14083.114499999998</v>
      </c>
      <c r="H492" s="7">
        <f>11271*0.7</f>
        <v>7889.7</v>
      </c>
      <c r="I492" s="8">
        <v>12900</v>
      </c>
    </row>
    <row r="493" spans="1:9" ht="27" x14ac:dyDescent="0.25">
      <c r="A493" s="28">
        <v>1</v>
      </c>
      <c r="B493" s="2">
        <v>206</v>
      </c>
      <c r="C493" s="3">
        <v>60</v>
      </c>
      <c r="D493" s="4">
        <v>558</v>
      </c>
      <c r="E493" s="5">
        <v>1605</v>
      </c>
      <c r="F493" s="1" t="s">
        <v>256</v>
      </c>
      <c r="G493" s="6">
        <v>2575.7549999999997</v>
      </c>
      <c r="H493" s="7">
        <v>1443</v>
      </c>
      <c r="I493" s="8">
        <v>1990</v>
      </c>
    </row>
    <row r="494" spans="1:9" ht="27" x14ac:dyDescent="0.25">
      <c r="A494" s="28">
        <v>1</v>
      </c>
      <c r="B494" s="2">
        <v>206</v>
      </c>
      <c r="C494" s="3">
        <v>60</v>
      </c>
      <c r="D494" s="4">
        <v>558</v>
      </c>
      <c r="E494" s="5">
        <v>1620</v>
      </c>
      <c r="F494" s="1" t="s">
        <v>8</v>
      </c>
      <c r="G494" s="6">
        <v>23686.949999999997</v>
      </c>
      <c r="H494" s="7">
        <v>13270</v>
      </c>
      <c r="I494" s="8">
        <v>20990</v>
      </c>
    </row>
    <row r="495" spans="1:9" ht="27" x14ac:dyDescent="0.25">
      <c r="A495" s="28">
        <v>1</v>
      </c>
      <c r="B495" s="2">
        <v>206</v>
      </c>
      <c r="C495" s="3">
        <v>60</v>
      </c>
      <c r="D495" s="4">
        <v>558</v>
      </c>
      <c r="E495" s="5">
        <v>1622</v>
      </c>
      <c r="F495" s="1" t="s">
        <v>9</v>
      </c>
      <c r="G495" s="6">
        <v>17878.559999999998</v>
      </c>
      <c r="H495" s="7">
        <v>10016</v>
      </c>
      <c r="I495" s="8">
        <v>15990</v>
      </c>
    </row>
    <row r="496" spans="1:9" ht="27" x14ac:dyDescent="0.25">
      <c r="A496" s="28">
        <v>1</v>
      </c>
      <c r="B496" s="2">
        <v>206</v>
      </c>
      <c r="C496" s="3">
        <v>60</v>
      </c>
      <c r="D496" s="4">
        <v>558</v>
      </c>
      <c r="E496" s="5"/>
      <c r="F496" s="1" t="s">
        <v>257</v>
      </c>
      <c r="G496" s="6">
        <v>10710</v>
      </c>
      <c r="H496" s="7">
        <v>6000</v>
      </c>
      <c r="I496" s="8">
        <v>6990</v>
      </c>
    </row>
    <row r="497" spans="1:9" ht="27" x14ac:dyDescent="0.25">
      <c r="A497" s="28">
        <v>1</v>
      </c>
      <c r="B497" s="2">
        <v>206</v>
      </c>
      <c r="C497" s="3">
        <v>60</v>
      </c>
      <c r="D497" s="4">
        <v>558</v>
      </c>
      <c r="E497" s="5">
        <v>1614</v>
      </c>
      <c r="F497" s="1" t="s">
        <v>258</v>
      </c>
      <c r="G497" s="6">
        <v>27471.149999999998</v>
      </c>
      <c r="H497" s="7">
        <v>15390</v>
      </c>
      <c r="I497" s="8">
        <v>23490</v>
      </c>
    </row>
    <row r="498" spans="1:9" ht="27" x14ac:dyDescent="0.25">
      <c r="A498" s="28">
        <v>1</v>
      </c>
      <c r="B498" s="2">
        <v>206</v>
      </c>
      <c r="C498" s="3">
        <v>60</v>
      </c>
      <c r="D498" s="4">
        <v>558</v>
      </c>
      <c r="E498" s="5">
        <v>1650</v>
      </c>
      <c r="F498" s="1" t="s">
        <v>259</v>
      </c>
      <c r="G498" s="6">
        <v>11406.15</v>
      </c>
      <c r="H498" s="7">
        <v>6390</v>
      </c>
      <c r="I498" s="8">
        <v>7900</v>
      </c>
    </row>
    <row r="499" spans="1:9" ht="27" x14ac:dyDescent="0.25">
      <c r="A499" s="28">
        <v>1</v>
      </c>
      <c r="B499" s="2">
        <v>206</v>
      </c>
      <c r="C499" s="3">
        <v>60</v>
      </c>
      <c r="D499" s="4">
        <v>558</v>
      </c>
      <c r="E499" s="5">
        <v>1702</v>
      </c>
      <c r="F499" s="1" t="s">
        <v>260</v>
      </c>
      <c r="G499" s="6">
        <v>0</v>
      </c>
      <c r="H499" s="7"/>
      <c r="I499" s="8">
        <v>8900</v>
      </c>
    </row>
    <row r="500" spans="1:9" ht="27" x14ac:dyDescent="0.25">
      <c r="A500" s="28">
        <v>1</v>
      </c>
      <c r="B500" s="2">
        <v>206</v>
      </c>
      <c r="C500" s="3">
        <v>60</v>
      </c>
      <c r="D500" s="4">
        <v>558</v>
      </c>
      <c r="E500" s="5">
        <v>1711</v>
      </c>
      <c r="F500" s="1" t="s">
        <v>261</v>
      </c>
      <c r="G500" s="6">
        <v>20520.36</v>
      </c>
      <c r="H500" s="7">
        <v>11496</v>
      </c>
      <c r="I500" s="8">
        <v>17990</v>
      </c>
    </row>
    <row r="501" spans="1:9" ht="27" x14ac:dyDescent="0.25">
      <c r="A501" s="28">
        <v>1</v>
      </c>
      <c r="B501" s="2">
        <v>206</v>
      </c>
      <c r="C501" s="3">
        <v>60</v>
      </c>
      <c r="D501" s="4">
        <v>558</v>
      </c>
      <c r="E501" s="5">
        <v>1805</v>
      </c>
      <c r="F501" s="1" t="s">
        <v>262</v>
      </c>
      <c r="G501" s="6">
        <v>29468.564999999999</v>
      </c>
      <c r="H501" s="7">
        <v>16509</v>
      </c>
      <c r="I501" s="8">
        <v>26990</v>
      </c>
    </row>
    <row r="502" spans="1:9" ht="27" x14ac:dyDescent="0.25">
      <c r="A502" s="28">
        <v>1</v>
      </c>
      <c r="B502" s="2">
        <v>206</v>
      </c>
      <c r="C502" s="3">
        <v>60</v>
      </c>
      <c r="D502" s="4">
        <v>558</v>
      </c>
      <c r="E502" s="5">
        <v>2290</v>
      </c>
      <c r="F502" s="1" t="s">
        <v>263</v>
      </c>
      <c r="G502" s="6">
        <v>35505.434999999998</v>
      </c>
      <c r="H502" s="7">
        <v>19891</v>
      </c>
      <c r="I502" s="8">
        <v>31990</v>
      </c>
    </row>
    <row r="503" spans="1:9" ht="27" x14ac:dyDescent="0.25">
      <c r="A503" s="28">
        <v>1</v>
      </c>
      <c r="B503" s="2">
        <v>206</v>
      </c>
      <c r="C503" s="3">
        <v>60</v>
      </c>
      <c r="D503" s="4">
        <v>558</v>
      </c>
      <c r="E503" s="5">
        <v>2300</v>
      </c>
      <c r="F503" s="1" t="s">
        <v>264</v>
      </c>
      <c r="G503" s="6">
        <v>7986.0899999999992</v>
      </c>
      <c r="H503" s="7">
        <v>4474</v>
      </c>
      <c r="I503" s="8">
        <v>6490</v>
      </c>
    </row>
    <row r="504" spans="1:9" ht="27" x14ac:dyDescent="0.25">
      <c r="A504" s="28">
        <v>1</v>
      </c>
      <c r="B504" s="2">
        <v>206</v>
      </c>
      <c r="C504" s="3">
        <v>60</v>
      </c>
      <c r="D504" s="4">
        <v>558</v>
      </c>
      <c r="E504" s="5">
        <v>2390</v>
      </c>
      <c r="F504" s="1" t="s">
        <v>265</v>
      </c>
      <c r="G504" s="6">
        <v>4350</v>
      </c>
      <c r="H504" s="7">
        <v>2436.9747899159665</v>
      </c>
      <c r="I504" s="8">
        <v>3490</v>
      </c>
    </row>
    <row r="505" spans="1:9" ht="27" x14ac:dyDescent="0.25">
      <c r="A505" s="28">
        <v>1</v>
      </c>
      <c r="B505" s="2">
        <v>206</v>
      </c>
      <c r="C505" s="3">
        <v>60</v>
      </c>
      <c r="D505" s="4">
        <v>558</v>
      </c>
      <c r="E505" s="5">
        <v>2490</v>
      </c>
      <c r="F505" s="1" t="s">
        <v>266</v>
      </c>
      <c r="G505" s="6">
        <v>6375</v>
      </c>
      <c r="H505" s="7">
        <v>3571.4285714285716</v>
      </c>
      <c r="I505" s="8">
        <v>5490</v>
      </c>
    </row>
    <row r="506" spans="1:9" ht="27" x14ac:dyDescent="0.25">
      <c r="A506" s="28">
        <v>1</v>
      </c>
      <c r="B506" s="2">
        <v>207</v>
      </c>
      <c r="C506" s="3">
        <v>60</v>
      </c>
      <c r="D506" s="4">
        <v>559</v>
      </c>
      <c r="E506" s="5">
        <v>8001</v>
      </c>
      <c r="F506" s="1" t="s">
        <v>10</v>
      </c>
      <c r="G506" s="6">
        <v>27015.974999999999</v>
      </c>
      <c r="H506" s="7">
        <v>15135</v>
      </c>
      <c r="I506" s="8">
        <v>23490</v>
      </c>
    </row>
    <row r="507" spans="1:9" ht="27" x14ac:dyDescent="0.25">
      <c r="A507" s="28">
        <v>1</v>
      </c>
      <c r="B507" s="2">
        <v>307</v>
      </c>
      <c r="C507" s="3">
        <v>60</v>
      </c>
      <c r="D507" s="4">
        <v>566</v>
      </c>
      <c r="E507" s="5">
        <v>1800</v>
      </c>
      <c r="F507" s="1" t="s">
        <v>11</v>
      </c>
      <c r="G507" s="6">
        <v>3844.8899999999994</v>
      </c>
      <c r="H507" s="7">
        <v>2154</v>
      </c>
      <c r="I507" s="8">
        <v>3490</v>
      </c>
    </row>
    <row r="508" spans="1:9" ht="27" x14ac:dyDescent="0.25">
      <c r="A508" s="28">
        <v>1</v>
      </c>
      <c r="B508" s="2">
        <v>307</v>
      </c>
      <c r="C508" s="3">
        <v>60</v>
      </c>
      <c r="D508" s="4">
        <v>566</v>
      </c>
      <c r="E508" s="5">
        <v>6002</v>
      </c>
      <c r="F508" s="1" t="s">
        <v>267</v>
      </c>
      <c r="G508" s="6">
        <v>14280</v>
      </c>
      <c r="H508" s="7">
        <v>8000</v>
      </c>
      <c r="I508" s="8">
        <v>12900</v>
      </c>
    </row>
    <row r="509" spans="1:9" ht="27" x14ac:dyDescent="0.25">
      <c r="A509" s="28">
        <v>1</v>
      </c>
      <c r="B509" s="2" t="s">
        <v>625</v>
      </c>
      <c r="C509" s="3">
        <v>60</v>
      </c>
      <c r="D509" s="4">
        <v>585</v>
      </c>
      <c r="E509" s="5">
        <v>1111</v>
      </c>
      <c r="F509" s="13" t="s">
        <v>626</v>
      </c>
      <c r="G509" s="6">
        <v>3427.2</v>
      </c>
      <c r="H509" s="7">
        <v>1920</v>
      </c>
      <c r="I509" s="8">
        <v>2490</v>
      </c>
    </row>
    <row r="510" spans="1:9" ht="27" x14ac:dyDescent="0.25">
      <c r="A510" s="28">
        <v>1</v>
      </c>
      <c r="B510" s="2" t="s">
        <v>625</v>
      </c>
      <c r="C510" s="3">
        <v>60</v>
      </c>
      <c r="D510" s="4">
        <v>585</v>
      </c>
      <c r="E510" s="5">
        <v>1112</v>
      </c>
      <c r="F510" s="13" t="s">
        <v>627</v>
      </c>
      <c r="G510" s="6">
        <v>3427.2</v>
      </c>
      <c r="H510" s="7">
        <v>1920</v>
      </c>
      <c r="I510" s="8">
        <v>2490</v>
      </c>
    </row>
    <row r="511" spans="1:9" ht="27" x14ac:dyDescent="0.25">
      <c r="A511" s="28">
        <v>1</v>
      </c>
      <c r="B511" s="2" t="s">
        <v>625</v>
      </c>
      <c r="C511" s="3">
        <v>60</v>
      </c>
      <c r="D511" s="4">
        <v>585</v>
      </c>
      <c r="E511" s="5">
        <v>1120</v>
      </c>
      <c r="F511" s="14" t="s">
        <v>628</v>
      </c>
      <c r="G511" s="6">
        <v>20727.419999999998</v>
      </c>
      <c r="H511" s="7">
        <v>11612</v>
      </c>
      <c r="I511" s="8">
        <v>17990</v>
      </c>
    </row>
    <row r="512" spans="1:9" ht="27" x14ac:dyDescent="0.25">
      <c r="A512" s="28">
        <v>1</v>
      </c>
      <c r="B512" s="2" t="s">
        <v>625</v>
      </c>
      <c r="C512" s="3">
        <v>60</v>
      </c>
      <c r="D512" s="4">
        <v>585</v>
      </c>
      <c r="E512" s="5">
        <v>1122</v>
      </c>
      <c r="F512" s="14" t="s">
        <v>629</v>
      </c>
      <c r="G512" s="6">
        <v>20727.419999999998</v>
      </c>
      <c r="H512" s="7">
        <v>11612</v>
      </c>
      <c r="I512" s="8">
        <v>17990</v>
      </c>
    </row>
    <row r="513" spans="1:9" ht="27" x14ac:dyDescent="0.25">
      <c r="A513" s="28">
        <v>2</v>
      </c>
      <c r="B513" s="2" t="s">
        <v>625</v>
      </c>
      <c r="C513" s="3">
        <v>60</v>
      </c>
      <c r="D513" s="4">
        <v>585</v>
      </c>
      <c r="E513" s="5">
        <v>1311</v>
      </c>
      <c r="F513" s="13" t="s">
        <v>630</v>
      </c>
      <c r="G513" s="6">
        <v>0</v>
      </c>
      <c r="H513" s="7"/>
      <c r="I513" s="8">
        <v>24900</v>
      </c>
    </row>
    <row r="514" spans="1:9" ht="27" x14ac:dyDescent="0.25">
      <c r="A514" s="28">
        <v>2</v>
      </c>
      <c r="B514" s="2" t="s">
        <v>625</v>
      </c>
      <c r="C514" s="3">
        <v>60</v>
      </c>
      <c r="D514" s="4">
        <v>585</v>
      </c>
      <c r="E514" s="5">
        <v>1316</v>
      </c>
      <c r="F514" s="13" t="s">
        <v>631</v>
      </c>
      <c r="G514" s="6">
        <v>11779.215</v>
      </c>
      <c r="H514" s="7">
        <v>6599</v>
      </c>
      <c r="I514" s="8">
        <v>7900</v>
      </c>
    </row>
    <row r="515" spans="1:9" ht="27" x14ac:dyDescent="0.25">
      <c r="A515" s="28">
        <v>3</v>
      </c>
      <c r="B515" s="2" t="s">
        <v>625</v>
      </c>
      <c r="C515" s="3">
        <v>60</v>
      </c>
      <c r="D515" s="4">
        <v>585</v>
      </c>
      <c r="E515" s="5">
        <v>1312</v>
      </c>
      <c r="F515" s="13" t="s">
        <v>632</v>
      </c>
      <c r="G515" s="6">
        <v>0</v>
      </c>
      <c r="H515" s="7"/>
      <c r="I515" s="8">
        <v>24900</v>
      </c>
    </row>
    <row r="516" spans="1:9" ht="27" x14ac:dyDescent="0.25">
      <c r="A516" s="28">
        <v>1</v>
      </c>
      <c r="B516" s="2" t="s">
        <v>625</v>
      </c>
      <c r="C516" s="3">
        <v>60</v>
      </c>
      <c r="D516" s="4">
        <v>585</v>
      </c>
      <c r="E516" s="5">
        <v>1355</v>
      </c>
      <c r="F516" s="1" t="s">
        <v>633</v>
      </c>
      <c r="G516" s="6">
        <v>19186.965</v>
      </c>
      <c r="H516" s="7">
        <v>10749</v>
      </c>
      <c r="I516" s="8">
        <v>16490</v>
      </c>
    </row>
    <row r="517" spans="1:9" ht="27" x14ac:dyDescent="0.25">
      <c r="A517" s="28">
        <v>1</v>
      </c>
      <c r="B517" s="2" t="s">
        <v>625</v>
      </c>
      <c r="C517" s="3">
        <v>60</v>
      </c>
      <c r="D517" s="4">
        <v>585</v>
      </c>
      <c r="E517" s="5">
        <v>1790</v>
      </c>
      <c r="F517" s="1" t="s">
        <v>634</v>
      </c>
      <c r="G517" s="6">
        <v>17832.150000000001</v>
      </c>
      <c r="H517" s="7">
        <v>9990</v>
      </c>
      <c r="I517" s="8">
        <v>15990</v>
      </c>
    </row>
    <row r="518" spans="1:9" ht="27" x14ac:dyDescent="0.25">
      <c r="A518" s="28">
        <v>2</v>
      </c>
      <c r="B518" s="2" t="s">
        <v>625</v>
      </c>
      <c r="C518" s="3">
        <v>60</v>
      </c>
      <c r="D518" s="4">
        <v>585</v>
      </c>
      <c r="E518" s="5">
        <v>1800</v>
      </c>
      <c r="F518" s="1" t="s">
        <v>635</v>
      </c>
      <c r="G518" s="6">
        <v>17832.150000000001</v>
      </c>
      <c r="H518" s="7">
        <v>9990</v>
      </c>
      <c r="I518" s="8">
        <v>15990</v>
      </c>
    </row>
    <row r="519" spans="1:9" ht="27" x14ac:dyDescent="0.25">
      <c r="A519" s="28">
        <v>1</v>
      </c>
      <c r="B519" s="2" t="s">
        <v>625</v>
      </c>
      <c r="C519" s="3">
        <v>60</v>
      </c>
      <c r="D519" s="4">
        <v>585</v>
      </c>
      <c r="E519" s="5">
        <v>1820</v>
      </c>
      <c r="F519" s="1" t="s">
        <v>636</v>
      </c>
      <c r="G519" s="6">
        <v>47998.649999999994</v>
      </c>
      <c r="H519" s="7">
        <v>26890</v>
      </c>
      <c r="I519" s="8">
        <v>42990</v>
      </c>
    </row>
    <row r="520" spans="1:9" ht="27" x14ac:dyDescent="0.25">
      <c r="A520" s="28">
        <v>1</v>
      </c>
      <c r="B520" s="2" t="s">
        <v>625</v>
      </c>
      <c r="C520" s="3">
        <v>60</v>
      </c>
      <c r="D520" s="4">
        <v>585</v>
      </c>
      <c r="E520" s="5">
        <v>6000</v>
      </c>
      <c r="F520" s="1" t="s">
        <v>637</v>
      </c>
      <c r="G520" s="6">
        <v>28158.375</v>
      </c>
      <c r="H520" s="7">
        <v>15775</v>
      </c>
      <c r="I520" s="8">
        <v>24490</v>
      </c>
    </row>
    <row r="521" spans="1:9" ht="27" x14ac:dyDescent="0.25">
      <c r="A521" s="28">
        <v>2</v>
      </c>
      <c r="B521" s="2" t="s">
        <v>625</v>
      </c>
      <c r="C521" s="3">
        <v>60</v>
      </c>
      <c r="D521" s="4">
        <v>585</v>
      </c>
      <c r="E521" s="5">
        <v>2310</v>
      </c>
      <c r="F521" s="1" t="s">
        <v>638</v>
      </c>
      <c r="G521" s="6">
        <v>58521.225000000006</v>
      </c>
      <c r="H521" s="7">
        <v>32785</v>
      </c>
      <c r="I521" s="8">
        <v>52990</v>
      </c>
    </row>
    <row r="522" spans="1:9" ht="27" x14ac:dyDescent="0.25">
      <c r="A522" s="28"/>
      <c r="B522" s="23" t="s">
        <v>832</v>
      </c>
      <c r="C522" s="3"/>
      <c r="D522" s="4"/>
      <c r="E522" s="5"/>
      <c r="F522" s="1"/>
      <c r="G522" s="6"/>
      <c r="H522" s="7"/>
      <c r="I522" s="8"/>
    </row>
    <row r="523" spans="1:9" ht="27" x14ac:dyDescent="0.25">
      <c r="A523" s="28">
        <v>1</v>
      </c>
      <c r="B523" s="2" t="s">
        <v>315</v>
      </c>
      <c r="C523" s="3">
        <v>63</v>
      </c>
      <c r="D523" s="4">
        <v>600</v>
      </c>
      <c r="E523" s="5">
        <v>1504</v>
      </c>
      <c r="F523" s="1" t="s">
        <v>316</v>
      </c>
      <c r="G523" s="6">
        <v>39653.774999999994</v>
      </c>
      <c r="H523" s="7">
        <v>22215</v>
      </c>
      <c r="I523" s="8">
        <v>35990</v>
      </c>
    </row>
    <row r="524" spans="1:9" ht="27" x14ac:dyDescent="0.25">
      <c r="A524" s="28">
        <v>1</v>
      </c>
      <c r="B524" s="2" t="s">
        <v>315</v>
      </c>
      <c r="C524" s="3">
        <v>63</v>
      </c>
      <c r="D524" s="4">
        <v>600</v>
      </c>
      <c r="E524" s="5">
        <v>1508</v>
      </c>
      <c r="F524" s="1" t="s">
        <v>317</v>
      </c>
      <c r="G524" s="6">
        <v>40144.649999999994</v>
      </c>
      <c r="H524" s="7">
        <v>22490</v>
      </c>
      <c r="I524" s="8">
        <v>35990</v>
      </c>
    </row>
    <row r="525" spans="1:9" ht="27" x14ac:dyDescent="0.25">
      <c r="A525" s="28">
        <v>3</v>
      </c>
      <c r="B525" s="2" t="s">
        <v>315</v>
      </c>
      <c r="C525" s="3">
        <v>63</v>
      </c>
      <c r="D525" s="4">
        <v>600</v>
      </c>
      <c r="E525" s="5">
        <v>1612</v>
      </c>
      <c r="F525" s="1" t="s">
        <v>318</v>
      </c>
      <c r="G525" s="6">
        <v>35503.649999999994</v>
      </c>
      <c r="H525" s="7">
        <v>19890</v>
      </c>
      <c r="I525" s="8">
        <v>31990</v>
      </c>
    </row>
    <row r="526" spans="1:9" ht="27" x14ac:dyDescent="0.25">
      <c r="A526" s="28">
        <v>2</v>
      </c>
      <c r="B526" s="2" t="s">
        <v>179</v>
      </c>
      <c r="C526" s="3">
        <v>63</v>
      </c>
      <c r="D526" s="4">
        <v>603</v>
      </c>
      <c r="E526" s="5">
        <v>1300</v>
      </c>
      <c r="F526" s="1" t="s">
        <v>180</v>
      </c>
      <c r="G526" s="6">
        <v>3802.0499999999997</v>
      </c>
      <c r="H526" s="7">
        <v>2130</v>
      </c>
      <c r="I526" s="8">
        <v>3490</v>
      </c>
    </row>
    <row r="527" spans="1:9" ht="27" x14ac:dyDescent="0.25">
      <c r="A527" s="28"/>
      <c r="B527" s="23" t="s">
        <v>831</v>
      </c>
      <c r="C527" s="3"/>
      <c r="D527" s="4"/>
      <c r="E527" s="5"/>
      <c r="F527" s="1"/>
      <c r="G527" s="6"/>
      <c r="H527" s="7"/>
      <c r="I527" s="8"/>
    </row>
    <row r="528" spans="1:9" ht="27" x14ac:dyDescent="0.25">
      <c r="A528" s="28">
        <v>1</v>
      </c>
      <c r="B528" s="2" t="s">
        <v>498</v>
      </c>
      <c r="C528" s="3">
        <v>81</v>
      </c>
      <c r="D528" s="4">
        <v>672</v>
      </c>
      <c r="E528" s="5">
        <v>800</v>
      </c>
      <c r="F528" s="1" t="s">
        <v>499</v>
      </c>
      <c r="G528" s="6">
        <v>19260.149999999998</v>
      </c>
      <c r="H528" s="7">
        <v>10790</v>
      </c>
      <c r="I528" s="8">
        <v>16490</v>
      </c>
    </row>
    <row r="529" spans="1:9" ht="27" x14ac:dyDescent="0.25">
      <c r="A529" s="28">
        <v>2</v>
      </c>
      <c r="B529" s="2" t="s">
        <v>498</v>
      </c>
      <c r="C529" s="3">
        <v>81</v>
      </c>
      <c r="D529" s="4">
        <v>672</v>
      </c>
      <c r="E529" s="5">
        <v>3800</v>
      </c>
      <c r="F529" s="1" t="s">
        <v>500</v>
      </c>
      <c r="G529" s="6">
        <v>0</v>
      </c>
      <c r="H529" s="7">
        <v>0</v>
      </c>
      <c r="I529" s="8">
        <v>14900</v>
      </c>
    </row>
    <row r="530" spans="1:9" ht="27" x14ac:dyDescent="0.25">
      <c r="A530" s="28">
        <v>2</v>
      </c>
      <c r="B530" s="2" t="s">
        <v>498</v>
      </c>
      <c r="C530" s="3">
        <v>81</v>
      </c>
      <c r="D530" s="4">
        <v>672</v>
      </c>
      <c r="E530" s="5">
        <v>5754</v>
      </c>
      <c r="F530" s="1" t="s">
        <v>501</v>
      </c>
      <c r="G530" s="6">
        <v>0</v>
      </c>
      <c r="H530" s="7"/>
      <c r="I530" s="8">
        <v>35900</v>
      </c>
    </row>
    <row r="531" spans="1:9" ht="27" x14ac:dyDescent="0.25">
      <c r="A531" s="28"/>
      <c r="B531" s="23" t="s">
        <v>835</v>
      </c>
      <c r="C531" s="3"/>
      <c r="D531" s="4"/>
      <c r="E531" s="5"/>
      <c r="F531" s="1"/>
      <c r="G531" s="6"/>
      <c r="H531" s="7"/>
      <c r="I531" s="8"/>
    </row>
    <row r="532" spans="1:9" ht="27" x14ac:dyDescent="0.25">
      <c r="A532" s="28">
        <v>1</v>
      </c>
      <c r="B532" s="2" t="s">
        <v>296</v>
      </c>
      <c r="C532" s="3">
        <v>84</v>
      </c>
      <c r="D532" s="4">
        <v>678</v>
      </c>
      <c r="E532" s="5">
        <v>4100</v>
      </c>
      <c r="F532" s="1" t="s">
        <v>297</v>
      </c>
      <c r="G532" s="6">
        <v>11807.775</v>
      </c>
      <c r="H532" s="7">
        <v>6615</v>
      </c>
      <c r="I532" s="8">
        <v>7900</v>
      </c>
    </row>
    <row r="533" spans="1:9" ht="27" x14ac:dyDescent="0.25">
      <c r="A533" s="28">
        <v>1</v>
      </c>
      <c r="B533" s="2" t="s">
        <v>296</v>
      </c>
      <c r="C533" s="3">
        <v>84</v>
      </c>
      <c r="D533" s="4">
        <v>678</v>
      </c>
      <c r="E533" s="5">
        <v>4102</v>
      </c>
      <c r="F533" s="1" t="s">
        <v>298</v>
      </c>
      <c r="G533" s="6">
        <v>11807.775</v>
      </c>
      <c r="H533" s="7">
        <v>6615</v>
      </c>
      <c r="I533" s="8">
        <v>7900</v>
      </c>
    </row>
    <row r="534" spans="1:9" ht="27" x14ac:dyDescent="0.25">
      <c r="A534" s="28">
        <v>1</v>
      </c>
      <c r="B534" s="2" t="s">
        <v>296</v>
      </c>
      <c r="C534" s="3">
        <v>84</v>
      </c>
      <c r="D534" s="4">
        <v>678</v>
      </c>
      <c r="E534" s="5">
        <v>3500</v>
      </c>
      <c r="F534" s="1" t="s">
        <v>299</v>
      </c>
      <c r="G534" s="6">
        <v>8282.4</v>
      </c>
      <c r="H534" s="7">
        <v>4640</v>
      </c>
      <c r="I534" s="8">
        <v>6990</v>
      </c>
    </row>
    <row r="535" spans="1:9" ht="27" x14ac:dyDescent="0.25">
      <c r="A535" s="28">
        <v>6</v>
      </c>
      <c r="B535" s="2" t="s">
        <v>296</v>
      </c>
      <c r="C535" s="3">
        <v>84</v>
      </c>
      <c r="D535" s="4">
        <v>678</v>
      </c>
      <c r="E535" s="5">
        <v>1000</v>
      </c>
      <c r="F535" s="1" t="s">
        <v>300</v>
      </c>
      <c r="G535" s="6">
        <v>13376.789999999997</v>
      </c>
      <c r="H535" s="7">
        <v>7494</v>
      </c>
      <c r="I535" s="8">
        <v>10900</v>
      </c>
    </row>
    <row r="536" spans="1:9" ht="27" x14ac:dyDescent="0.25">
      <c r="A536" s="28">
        <v>2</v>
      </c>
      <c r="B536" s="2" t="s">
        <v>296</v>
      </c>
      <c r="C536" s="3">
        <v>84</v>
      </c>
      <c r="D536" s="4">
        <v>678</v>
      </c>
      <c r="E536" s="5">
        <v>1010</v>
      </c>
      <c r="F536" s="1" t="s">
        <v>301</v>
      </c>
      <c r="G536" s="6">
        <v>13376.789999999997</v>
      </c>
      <c r="H536" s="7">
        <v>7494</v>
      </c>
      <c r="I536" s="8">
        <v>10900</v>
      </c>
    </row>
    <row r="537" spans="1:9" ht="27" x14ac:dyDescent="0.25">
      <c r="A537" s="28">
        <v>2</v>
      </c>
      <c r="B537" s="2" t="s">
        <v>296</v>
      </c>
      <c r="C537" s="3">
        <v>84</v>
      </c>
      <c r="D537" s="4">
        <v>678</v>
      </c>
      <c r="E537" s="5">
        <v>3034</v>
      </c>
      <c r="F537" s="1" t="s">
        <v>302</v>
      </c>
      <c r="G537" s="6">
        <v>46076.204999999994</v>
      </c>
      <c r="H537" s="7">
        <v>25813</v>
      </c>
      <c r="I537" s="8">
        <v>40990</v>
      </c>
    </row>
    <row r="538" spans="1:9" ht="27" x14ac:dyDescent="0.25">
      <c r="A538" s="28">
        <v>2</v>
      </c>
      <c r="B538" s="2" t="s">
        <v>296</v>
      </c>
      <c r="C538" s="3">
        <v>84</v>
      </c>
      <c r="D538" s="4">
        <v>678</v>
      </c>
      <c r="E538" s="5">
        <v>6010</v>
      </c>
      <c r="F538" s="1" t="s">
        <v>303</v>
      </c>
      <c r="G538" s="6">
        <v>27126.645</v>
      </c>
      <c r="H538" s="7">
        <v>15197</v>
      </c>
      <c r="I538" s="8">
        <v>23490</v>
      </c>
    </row>
    <row r="539" spans="1:9" ht="27" x14ac:dyDescent="0.25">
      <c r="A539" s="28">
        <v>1</v>
      </c>
      <c r="B539" s="2" t="s">
        <v>74</v>
      </c>
      <c r="C539" s="3">
        <v>84</v>
      </c>
      <c r="D539" s="4">
        <v>681</v>
      </c>
      <c r="E539" s="5">
        <v>1300</v>
      </c>
      <c r="F539" s="1" t="s">
        <v>308</v>
      </c>
      <c r="G539" s="6">
        <v>33915</v>
      </c>
      <c r="H539" s="7">
        <v>19000</v>
      </c>
      <c r="I539" s="8">
        <v>30990</v>
      </c>
    </row>
    <row r="540" spans="1:9" ht="27" x14ac:dyDescent="0.25">
      <c r="A540" s="28">
        <v>1</v>
      </c>
      <c r="B540" s="2" t="s">
        <v>74</v>
      </c>
      <c r="C540" s="3">
        <v>84</v>
      </c>
      <c r="D540" s="4">
        <v>681</v>
      </c>
      <c r="E540" s="5">
        <v>1400</v>
      </c>
      <c r="F540" s="1" t="s">
        <v>75</v>
      </c>
      <c r="G540" s="6">
        <v>6750.87</v>
      </c>
      <c r="H540" s="7">
        <v>3782</v>
      </c>
      <c r="I540" s="8">
        <v>5490</v>
      </c>
    </row>
    <row r="541" spans="1:9" ht="27" x14ac:dyDescent="0.25">
      <c r="A541" s="28">
        <v>1</v>
      </c>
      <c r="B541" s="2" t="s">
        <v>74</v>
      </c>
      <c r="C541" s="3">
        <v>84</v>
      </c>
      <c r="D541" s="4">
        <v>681</v>
      </c>
      <c r="E541" s="5">
        <v>1600</v>
      </c>
      <c r="F541" s="1" t="s">
        <v>76</v>
      </c>
      <c r="G541" s="6">
        <v>6750.87</v>
      </c>
      <c r="H541" s="7">
        <v>3782</v>
      </c>
      <c r="I541" s="8">
        <v>5490</v>
      </c>
    </row>
    <row r="542" spans="1:9" ht="27" x14ac:dyDescent="0.25">
      <c r="A542" s="28">
        <v>1</v>
      </c>
      <c r="B542" s="2" t="s">
        <v>74</v>
      </c>
      <c r="C542" s="3">
        <v>84</v>
      </c>
      <c r="D542" s="4">
        <v>681</v>
      </c>
      <c r="E542" s="5">
        <v>2000</v>
      </c>
      <c r="F542" s="1" t="s">
        <v>77</v>
      </c>
      <c r="G542" s="6">
        <v>14661.99</v>
      </c>
      <c r="H542" s="7">
        <v>8214</v>
      </c>
      <c r="I542" s="8">
        <v>12900</v>
      </c>
    </row>
    <row r="543" spans="1:9" ht="27" x14ac:dyDescent="0.25">
      <c r="A543" s="30">
        <v>1</v>
      </c>
      <c r="B543" s="2" t="s">
        <v>74</v>
      </c>
      <c r="C543" s="3">
        <v>84</v>
      </c>
      <c r="D543" s="4">
        <v>681</v>
      </c>
      <c r="E543" s="5">
        <v>2100</v>
      </c>
      <c r="F543" s="1" t="s">
        <v>78</v>
      </c>
      <c r="G543" s="6">
        <v>14661.99</v>
      </c>
      <c r="H543" s="7">
        <v>8214</v>
      </c>
      <c r="I543" s="8">
        <v>12900</v>
      </c>
    </row>
    <row r="544" spans="1:9" ht="27" x14ac:dyDescent="0.25">
      <c r="A544" s="28">
        <v>6</v>
      </c>
      <c r="B544" s="2" t="s">
        <v>74</v>
      </c>
      <c r="C544" s="3">
        <v>84</v>
      </c>
      <c r="D544" s="4">
        <v>681</v>
      </c>
      <c r="E544" s="5">
        <v>2311</v>
      </c>
      <c r="F544" s="1" t="s">
        <v>79</v>
      </c>
      <c r="G544" s="6">
        <v>5281.8150000000005</v>
      </c>
      <c r="H544" s="7">
        <v>2959</v>
      </c>
      <c r="I544" s="8">
        <v>3490</v>
      </c>
    </row>
    <row r="545" spans="1:9" ht="27" x14ac:dyDescent="0.25">
      <c r="A545" s="28">
        <v>3</v>
      </c>
      <c r="B545" s="2" t="s">
        <v>74</v>
      </c>
      <c r="C545" s="3">
        <v>84</v>
      </c>
      <c r="D545" s="4">
        <v>681</v>
      </c>
      <c r="E545" s="5">
        <v>2312</v>
      </c>
      <c r="F545" s="1" t="s">
        <v>80</v>
      </c>
      <c r="G545" s="6">
        <v>5281.8150000000005</v>
      </c>
      <c r="H545" s="7">
        <v>2959</v>
      </c>
      <c r="I545" s="8">
        <v>3490</v>
      </c>
    </row>
    <row r="546" spans="1:9" ht="27" x14ac:dyDescent="0.25">
      <c r="A546" s="28">
        <v>2</v>
      </c>
      <c r="B546" s="2" t="s">
        <v>74</v>
      </c>
      <c r="C546" s="3">
        <v>84</v>
      </c>
      <c r="D546" s="4">
        <v>681</v>
      </c>
      <c r="E546" s="5">
        <v>2315</v>
      </c>
      <c r="F546" s="1" t="s">
        <v>81</v>
      </c>
      <c r="G546" s="6">
        <v>6187.5</v>
      </c>
      <c r="H546" s="7">
        <v>3466.386554621849</v>
      </c>
      <c r="I546" s="8">
        <v>5490</v>
      </c>
    </row>
    <row r="547" spans="1:9" ht="27" x14ac:dyDescent="0.25">
      <c r="A547" s="28">
        <v>1</v>
      </c>
      <c r="B547" s="2" t="s">
        <v>74</v>
      </c>
      <c r="C547" s="3">
        <v>84</v>
      </c>
      <c r="D547" s="4">
        <v>681</v>
      </c>
      <c r="E547" s="5">
        <v>2316</v>
      </c>
      <c r="F547" s="1" t="s">
        <v>82</v>
      </c>
      <c r="G547" s="6">
        <v>6187.5</v>
      </c>
      <c r="H547" s="7">
        <v>3466.386554621849</v>
      </c>
      <c r="I547" s="8">
        <v>5490</v>
      </c>
    </row>
    <row r="548" spans="1:9" ht="27" x14ac:dyDescent="0.25">
      <c r="A548" s="28">
        <v>2</v>
      </c>
      <c r="B548" s="2" t="s">
        <v>74</v>
      </c>
      <c r="C548" s="3">
        <v>84</v>
      </c>
      <c r="D548" s="4">
        <v>681</v>
      </c>
      <c r="E548" s="5">
        <v>3000</v>
      </c>
      <c r="F548" s="1" t="s">
        <v>309</v>
      </c>
      <c r="G548" s="6">
        <v>33593.699999999997</v>
      </c>
      <c r="H548" s="7">
        <v>18820</v>
      </c>
      <c r="I548" s="8">
        <v>29990</v>
      </c>
    </row>
    <row r="549" spans="1:9" ht="27" x14ac:dyDescent="0.25">
      <c r="A549" s="28">
        <v>1</v>
      </c>
      <c r="B549" s="2" t="s">
        <v>74</v>
      </c>
      <c r="C549" s="3">
        <v>84</v>
      </c>
      <c r="D549" s="4">
        <v>681</v>
      </c>
      <c r="E549" s="5">
        <v>3100</v>
      </c>
      <c r="F549" s="1" t="s">
        <v>310</v>
      </c>
      <c r="G549" s="6">
        <v>25022.129999999997</v>
      </c>
      <c r="H549" s="7">
        <v>14018</v>
      </c>
      <c r="I549" s="8">
        <v>21490</v>
      </c>
    </row>
    <row r="550" spans="1:9" ht="27" x14ac:dyDescent="0.25">
      <c r="A550" s="28">
        <v>1</v>
      </c>
      <c r="B550" s="2" t="s">
        <v>74</v>
      </c>
      <c r="C550" s="3">
        <v>84</v>
      </c>
      <c r="D550" s="4">
        <v>681</v>
      </c>
      <c r="E550" s="5">
        <v>3102</v>
      </c>
      <c r="F550" s="1" t="s">
        <v>311</v>
      </c>
      <c r="G550" s="6">
        <v>35293.020000000004</v>
      </c>
      <c r="H550" s="7">
        <v>19772</v>
      </c>
      <c r="I550" s="8">
        <v>31990</v>
      </c>
    </row>
    <row r="551" spans="1:9" ht="27" x14ac:dyDescent="0.25">
      <c r="A551" s="28">
        <v>1</v>
      </c>
      <c r="B551" s="2" t="s">
        <v>74</v>
      </c>
      <c r="C551" s="3">
        <v>84</v>
      </c>
      <c r="D551" s="4">
        <v>681</v>
      </c>
      <c r="E551" s="5">
        <v>3500</v>
      </c>
      <c r="F551" s="1" t="s">
        <v>312</v>
      </c>
      <c r="G551" s="6">
        <v>52759.245000000003</v>
      </c>
      <c r="H551" s="7">
        <v>29557</v>
      </c>
      <c r="I551" s="8">
        <v>46990</v>
      </c>
    </row>
    <row r="552" spans="1:9" ht="27" x14ac:dyDescent="0.25">
      <c r="A552" s="28">
        <v>1</v>
      </c>
      <c r="B552" s="2" t="s">
        <v>91</v>
      </c>
      <c r="C552" s="3">
        <v>84</v>
      </c>
      <c r="D552" s="4">
        <v>684</v>
      </c>
      <c r="E552" s="5">
        <v>2005</v>
      </c>
      <c r="F552" s="1" t="s">
        <v>92</v>
      </c>
      <c r="G552" s="6">
        <v>3678.8849999999993</v>
      </c>
      <c r="H552" s="7">
        <v>2061</v>
      </c>
      <c r="I552" s="8">
        <v>2990</v>
      </c>
    </row>
    <row r="553" spans="1:9" ht="27" x14ac:dyDescent="0.25">
      <c r="A553" s="28">
        <v>2</v>
      </c>
      <c r="B553" s="2" t="s">
        <v>91</v>
      </c>
      <c r="C553" s="3">
        <v>84</v>
      </c>
      <c r="D553" s="4">
        <v>684</v>
      </c>
      <c r="E553" s="5">
        <v>2007</v>
      </c>
      <c r="F553" s="1" t="s">
        <v>93</v>
      </c>
      <c r="G553" s="6">
        <v>3678.8849999999993</v>
      </c>
      <c r="H553" s="7">
        <v>2061</v>
      </c>
      <c r="I553" s="8">
        <v>2990</v>
      </c>
    </row>
    <row r="554" spans="1:9" ht="27" x14ac:dyDescent="0.25">
      <c r="A554" s="28">
        <v>2</v>
      </c>
      <c r="B554" s="2" t="s">
        <v>577</v>
      </c>
      <c r="C554" s="3">
        <v>84</v>
      </c>
      <c r="D554" s="4">
        <v>693</v>
      </c>
      <c r="E554" s="5">
        <v>401</v>
      </c>
      <c r="F554" s="1" t="s">
        <v>578</v>
      </c>
      <c r="G554" s="6">
        <v>2136.6449999999995</v>
      </c>
      <c r="H554" s="7">
        <v>1197</v>
      </c>
      <c r="I554" s="8">
        <v>1490</v>
      </c>
    </row>
    <row r="555" spans="1:9" ht="27" x14ac:dyDescent="0.25">
      <c r="A555" s="28">
        <v>1</v>
      </c>
      <c r="B555" s="2" t="s">
        <v>577</v>
      </c>
      <c r="C555" s="3">
        <v>84</v>
      </c>
      <c r="D555" s="4">
        <v>693</v>
      </c>
      <c r="E555" s="5">
        <v>402</v>
      </c>
      <c r="F555" s="1" t="s">
        <v>579</v>
      </c>
      <c r="G555" s="6">
        <v>2136.6449999999995</v>
      </c>
      <c r="H555" s="7">
        <v>1197</v>
      </c>
      <c r="I555" s="8">
        <v>1490</v>
      </c>
    </row>
    <row r="556" spans="1:9" ht="27" x14ac:dyDescent="0.25">
      <c r="A556" s="28">
        <v>1</v>
      </c>
      <c r="B556" s="2" t="s">
        <v>577</v>
      </c>
      <c r="C556" s="3">
        <v>84</v>
      </c>
      <c r="D556" s="4">
        <v>693</v>
      </c>
      <c r="E556" s="5">
        <v>1100</v>
      </c>
      <c r="F556" s="1" t="s">
        <v>580</v>
      </c>
      <c r="G556" s="6">
        <v>7525.5599999999995</v>
      </c>
      <c r="H556" s="7">
        <v>4216</v>
      </c>
      <c r="I556" s="8">
        <v>6490</v>
      </c>
    </row>
    <row r="557" spans="1:9" ht="27" x14ac:dyDescent="0.25">
      <c r="A557" s="28">
        <v>1</v>
      </c>
      <c r="B557" s="2" t="s">
        <v>577</v>
      </c>
      <c r="C557" s="3">
        <v>84</v>
      </c>
      <c r="D557" s="4">
        <v>693</v>
      </c>
      <c r="E557" s="5">
        <v>1200</v>
      </c>
      <c r="F557" s="1" t="s">
        <v>581</v>
      </c>
      <c r="G557" s="6">
        <v>7525.5599999999995</v>
      </c>
      <c r="H557" s="7">
        <v>4216</v>
      </c>
      <c r="I557" s="8">
        <v>6490</v>
      </c>
    </row>
    <row r="558" spans="1:9" ht="27" x14ac:dyDescent="0.25">
      <c r="A558" s="28">
        <v>1</v>
      </c>
      <c r="B558" s="2" t="s">
        <v>577</v>
      </c>
      <c r="C558" s="3">
        <v>84</v>
      </c>
      <c r="D558" s="4">
        <v>693</v>
      </c>
      <c r="E558" s="5">
        <v>1300</v>
      </c>
      <c r="F558" s="1" t="s">
        <v>582</v>
      </c>
      <c r="G558" s="6">
        <v>2534.6999999999998</v>
      </c>
      <c r="H558" s="7">
        <v>1420</v>
      </c>
      <c r="I558" s="8">
        <v>1990</v>
      </c>
    </row>
    <row r="559" spans="1:9" ht="27" x14ac:dyDescent="0.25">
      <c r="A559" s="28">
        <v>1</v>
      </c>
      <c r="B559" s="2" t="s">
        <v>577</v>
      </c>
      <c r="C559" s="3">
        <v>84</v>
      </c>
      <c r="D559" s="4">
        <v>693</v>
      </c>
      <c r="E559" s="5">
        <v>1311</v>
      </c>
      <c r="F559" s="1" t="s">
        <v>583</v>
      </c>
      <c r="G559" s="6">
        <v>2340.1349999999998</v>
      </c>
      <c r="H559" s="7">
        <v>1311</v>
      </c>
      <c r="I559" s="8">
        <v>1990</v>
      </c>
    </row>
    <row r="560" spans="1:9" ht="27" x14ac:dyDescent="0.25">
      <c r="A560" s="28">
        <v>2</v>
      </c>
      <c r="B560" s="2" t="s">
        <v>577</v>
      </c>
      <c r="C560" s="3">
        <v>84</v>
      </c>
      <c r="D560" s="4">
        <v>693</v>
      </c>
      <c r="E560" s="5">
        <v>1314</v>
      </c>
      <c r="F560" s="1" t="s">
        <v>584</v>
      </c>
      <c r="G560" s="6">
        <v>2340.1349999999998</v>
      </c>
      <c r="H560" s="7">
        <v>1311</v>
      </c>
      <c r="I560" s="8">
        <v>1990</v>
      </c>
    </row>
    <row r="561" spans="1:9" ht="27" x14ac:dyDescent="0.25">
      <c r="A561" s="28">
        <v>1</v>
      </c>
      <c r="B561" s="2" t="s">
        <v>577</v>
      </c>
      <c r="C561" s="3">
        <v>84</v>
      </c>
      <c r="D561" s="4">
        <v>693</v>
      </c>
      <c r="E561" s="5">
        <v>1319</v>
      </c>
      <c r="F561" s="1" t="s">
        <v>585</v>
      </c>
      <c r="G561" s="6">
        <v>2256.2399999999998</v>
      </c>
      <c r="H561" s="7">
        <v>1264</v>
      </c>
      <c r="I561" s="8">
        <v>1990</v>
      </c>
    </row>
    <row r="562" spans="1:9" ht="27" x14ac:dyDescent="0.25">
      <c r="A562" s="28">
        <v>2</v>
      </c>
      <c r="B562" s="2" t="s">
        <v>577</v>
      </c>
      <c r="C562" s="3">
        <v>84</v>
      </c>
      <c r="D562" s="4">
        <v>693</v>
      </c>
      <c r="E562" s="5">
        <v>1321</v>
      </c>
      <c r="F562" s="1" t="s">
        <v>586</v>
      </c>
      <c r="G562" s="6">
        <v>6504.5399999999991</v>
      </c>
      <c r="H562" s="7">
        <v>3644</v>
      </c>
      <c r="I562" s="8">
        <v>5490</v>
      </c>
    </row>
    <row r="563" spans="1:9" ht="27" x14ac:dyDescent="0.25">
      <c r="A563" s="28">
        <v>5</v>
      </c>
      <c r="B563" s="2" t="s">
        <v>577</v>
      </c>
      <c r="C563" s="3">
        <v>84</v>
      </c>
      <c r="D563" s="4">
        <v>693</v>
      </c>
      <c r="E563" s="5">
        <v>1322</v>
      </c>
      <c r="F563" s="1" t="s">
        <v>587</v>
      </c>
      <c r="G563" s="6">
        <v>11025</v>
      </c>
      <c r="H563" s="7">
        <v>6176.4705882352946</v>
      </c>
      <c r="I563" s="8">
        <v>7900</v>
      </c>
    </row>
    <row r="564" spans="1:9" ht="27" x14ac:dyDescent="0.25">
      <c r="A564" s="28">
        <v>1</v>
      </c>
      <c r="B564" s="2" t="s">
        <v>577</v>
      </c>
      <c r="C564" s="3">
        <v>84</v>
      </c>
      <c r="D564" s="4">
        <v>693</v>
      </c>
      <c r="E564" s="5">
        <v>1411</v>
      </c>
      <c r="F564" s="1" t="s">
        <v>588</v>
      </c>
      <c r="G564" s="6">
        <v>2250</v>
      </c>
      <c r="H564" s="7">
        <v>1260.5042016806724</v>
      </c>
      <c r="I564" s="8">
        <v>1990</v>
      </c>
    </row>
    <row r="565" spans="1:9" ht="27" x14ac:dyDescent="0.25">
      <c r="A565" s="28">
        <v>1</v>
      </c>
      <c r="B565" s="2" t="s">
        <v>577</v>
      </c>
      <c r="C565" s="3">
        <v>84</v>
      </c>
      <c r="D565" s="4">
        <v>693</v>
      </c>
      <c r="E565" s="5">
        <v>4000</v>
      </c>
      <c r="F565" s="1" t="s">
        <v>589</v>
      </c>
      <c r="G565" s="6">
        <v>6657.3359999999993</v>
      </c>
      <c r="H565" s="7">
        <v>3729.6</v>
      </c>
      <c r="I565" s="8">
        <v>5490</v>
      </c>
    </row>
    <row r="566" spans="1:9" ht="27" x14ac:dyDescent="0.25">
      <c r="A566" s="28">
        <v>3</v>
      </c>
      <c r="B566" s="2" t="s">
        <v>577</v>
      </c>
      <c r="C566" s="3">
        <v>84</v>
      </c>
      <c r="D566" s="4">
        <v>693</v>
      </c>
      <c r="E566" s="5">
        <v>4003</v>
      </c>
      <c r="F566" s="1" t="s">
        <v>590</v>
      </c>
      <c r="G566" s="6">
        <v>7500.57</v>
      </c>
      <c r="H566" s="7">
        <v>4202</v>
      </c>
      <c r="I566" s="8">
        <v>6490</v>
      </c>
    </row>
    <row r="567" spans="1:9" ht="27" x14ac:dyDescent="0.25">
      <c r="A567" s="28">
        <v>3</v>
      </c>
      <c r="B567" s="2" t="s">
        <v>577</v>
      </c>
      <c r="C567" s="3">
        <v>84</v>
      </c>
      <c r="D567" s="4">
        <v>693</v>
      </c>
      <c r="E567" s="5">
        <v>8000</v>
      </c>
      <c r="F567" s="1" t="s">
        <v>591</v>
      </c>
      <c r="G567" s="6">
        <v>36000</v>
      </c>
      <c r="H567" s="7">
        <v>20168.067226890758</v>
      </c>
      <c r="I567" s="8">
        <v>31990</v>
      </c>
    </row>
    <row r="568" spans="1:9" ht="27" x14ac:dyDescent="0.25">
      <c r="A568" s="28">
        <v>1</v>
      </c>
      <c r="B568" s="2" t="s">
        <v>592</v>
      </c>
      <c r="C568" s="3">
        <v>84</v>
      </c>
      <c r="D568" s="4">
        <v>696</v>
      </c>
      <c r="E568" s="5">
        <v>6000</v>
      </c>
      <c r="F568" s="1" t="s">
        <v>593</v>
      </c>
      <c r="G568" s="6">
        <v>5185.4249999999993</v>
      </c>
      <c r="H568" s="7">
        <v>2905</v>
      </c>
      <c r="I568" s="8">
        <v>3490</v>
      </c>
    </row>
    <row r="569" spans="1:9" ht="27" x14ac:dyDescent="0.25">
      <c r="A569" s="28">
        <v>2</v>
      </c>
      <c r="B569" s="2" t="s">
        <v>592</v>
      </c>
      <c r="C569" s="3">
        <v>84</v>
      </c>
      <c r="D569" s="4">
        <v>696</v>
      </c>
      <c r="E569" s="5">
        <v>6000</v>
      </c>
      <c r="F569" s="1" t="s">
        <v>594</v>
      </c>
      <c r="G569" s="6">
        <v>0</v>
      </c>
      <c r="H569" s="7"/>
      <c r="I569" s="8">
        <v>29900</v>
      </c>
    </row>
    <row r="570" spans="1:9" ht="27" x14ac:dyDescent="0.25">
      <c r="A570" s="28">
        <v>1</v>
      </c>
      <c r="B570" s="2" t="s">
        <v>718</v>
      </c>
      <c r="C570" s="3">
        <v>84</v>
      </c>
      <c r="D570" s="4">
        <v>705</v>
      </c>
      <c r="E570" s="5">
        <v>2510</v>
      </c>
      <c r="F570" s="1" t="s">
        <v>719</v>
      </c>
      <c r="G570" s="6">
        <v>33638.324999999997</v>
      </c>
      <c r="H570" s="7">
        <v>18845</v>
      </c>
      <c r="I570" s="8">
        <v>29990</v>
      </c>
    </row>
    <row r="571" spans="1:9" ht="27" x14ac:dyDescent="0.25">
      <c r="A571" s="28">
        <v>2</v>
      </c>
      <c r="B571" s="2" t="s">
        <v>718</v>
      </c>
      <c r="C571" s="3">
        <v>84</v>
      </c>
      <c r="D571" s="4">
        <v>705</v>
      </c>
      <c r="E571" s="5">
        <v>8010</v>
      </c>
      <c r="F571" s="1" t="s">
        <v>720</v>
      </c>
      <c r="G571" s="6">
        <v>12549</v>
      </c>
      <c r="H571" s="7">
        <v>7030.2521008403364</v>
      </c>
      <c r="I571" s="8">
        <v>10900</v>
      </c>
    </row>
    <row r="572" spans="1:9" ht="27" x14ac:dyDescent="0.25">
      <c r="A572" s="28">
        <v>2</v>
      </c>
      <c r="B572" s="12" t="s">
        <v>767</v>
      </c>
      <c r="C572" s="3">
        <v>84</v>
      </c>
      <c r="D572" s="4">
        <v>708</v>
      </c>
      <c r="E572" s="5">
        <v>101</v>
      </c>
      <c r="F572" s="1" t="s">
        <v>768</v>
      </c>
      <c r="G572" s="6">
        <v>0</v>
      </c>
      <c r="H572" s="7">
        <v>0</v>
      </c>
      <c r="I572" s="8">
        <v>14900</v>
      </c>
    </row>
    <row r="573" spans="1:9" ht="27" x14ac:dyDescent="0.25">
      <c r="A573" s="28">
        <v>2</v>
      </c>
      <c r="B573" s="12" t="s">
        <v>767</v>
      </c>
      <c r="C573" s="3">
        <v>84</v>
      </c>
      <c r="D573" s="4">
        <v>708</v>
      </c>
      <c r="E573" s="5">
        <v>1200</v>
      </c>
      <c r="F573" s="1" t="s">
        <v>769</v>
      </c>
      <c r="G573" s="6">
        <v>0</v>
      </c>
      <c r="H573" s="7"/>
      <c r="I573" s="8">
        <v>19900</v>
      </c>
    </row>
    <row r="574" spans="1:9" ht="27" x14ac:dyDescent="0.25">
      <c r="A574" s="28">
        <v>1</v>
      </c>
      <c r="B574" s="12" t="s">
        <v>767</v>
      </c>
      <c r="C574" s="3">
        <v>84</v>
      </c>
      <c r="D574" s="4">
        <v>708</v>
      </c>
      <c r="E574" s="5">
        <v>1620</v>
      </c>
      <c r="F574" s="1" t="s">
        <v>770</v>
      </c>
      <c r="G574" s="6">
        <v>64115.415000000001</v>
      </c>
      <c r="H574" s="7">
        <v>35919</v>
      </c>
      <c r="I574" s="8">
        <v>56990</v>
      </c>
    </row>
    <row r="575" spans="1:9" ht="27" x14ac:dyDescent="0.25">
      <c r="A575" s="28">
        <v>1</v>
      </c>
      <c r="B575" s="12" t="s">
        <v>767</v>
      </c>
      <c r="C575" s="3">
        <v>84</v>
      </c>
      <c r="D575" s="4">
        <v>708</v>
      </c>
      <c r="E575" s="5">
        <v>1700</v>
      </c>
      <c r="F575" s="1" t="s">
        <v>771</v>
      </c>
      <c r="G575" s="6">
        <v>19350</v>
      </c>
      <c r="H575" s="7">
        <f>12900/1.19</f>
        <v>10840.336134453783</v>
      </c>
      <c r="I575" s="8">
        <v>16490</v>
      </c>
    </row>
    <row r="576" spans="1:9" ht="27" x14ac:dyDescent="0.25">
      <c r="A576" s="28">
        <v>2</v>
      </c>
      <c r="B576" s="12" t="s">
        <v>767</v>
      </c>
      <c r="C576" s="3">
        <v>84</v>
      </c>
      <c r="D576" s="4">
        <v>708</v>
      </c>
      <c r="E576" s="5">
        <v>2800</v>
      </c>
      <c r="F576" s="1" t="s">
        <v>772</v>
      </c>
      <c r="G576" s="6">
        <v>32644.079999999994</v>
      </c>
      <c r="H576" s="7">
        <v>18288</v>
      </c>
      <c r="I576" s="8">
        <v>29990</v>
      </c>
    </row>
    <row r="577" spans="1:9" ht="27" x14ac:dyDescent="0.25">
      <c r="A577" s="28">
        <v>1</v>
      </c>
      <c r="B577" s="12" t="s">
        <v>767</v>
      </c>
      <c r="C577" s="3">
        <v>84</v>
      </c>
      <c r="D577" s="4">
        <v>708</v>
      </c>
      <c r="E577" s="5">
        <v>3400</v>
      </c>
      <c r="F577" s="1" t="s">
        <v>773</v>
      </c>
      <c r="G577" s="6">
        <v>22848</v>
      </c>
      <c r="H577" s="7">
        <v>12800</v>
      </c>
      <c r="I577" s="8">
        <v>19490</v>
      </c>
    </row>
    <row r="578" spans="1:9" ht="27" x14ac:dyDescent="0.25">
      <c r="A578" s="28">
        <v>1</v>
      </c>
      <c r="B578" s="12" t="s">
        <v>767</v>
      </c>
      <c r="C578" s="3">
        <v>84</v>
      </c>
      <c r="D578" s="4">
        <v>708</v>
      </c>
      <c r="E578" s="5">
        <v>3520</v>
      </c>
      <c r="F578" s="1" t="s">
        <v>774</v>
      </c>
      <c r="G578" s="6">
        <v>85903.125</v>
      </c>
      <c r="H578" s="7">
        <v>48125</v>
      </c>
      <c r="I578" s="8">
        <v>76990</v>
      </c>
    </row>
    <row r="579" spans="1:9" ht="27" x14ac:dyDescent="0.25">
      <c r="A579" s="28">
        <v>4</v>
      </c>
      <c r="B579" s="12" t="s">
        <v>767</v>
      </c>
      <c r="C579" s="3">
        <v>84</v>
      </c>
      <c r="D579" s="4">
        <v>708</v>
      </c>
      <c r="E579" s="5">
        <v>3600</v>
      </c>
      <c r="F579" s="1" t="s">
        <v>775</v>
      </c>
      <c r="G579" s="6">
        <v>22848</v>
      </c>
      <c r="H579" s="7">
        <v>12800</v>
      </c>
      <c r="I579" s="8">
        <v>19490</v>
      </c>
    </row>
    <row r="580" spans="1:9" ht="27" x14ac:dyDescent="0.25">
      <c r="A580" s="28"/>
      <c r="B580" s="24" t="s">
        <v>836</v>
      </c>
      <c r="C580" s="3"/>
      <c r="D580" s="4"/>
      <c r="E580" s="5"/>
      <c r="F580" s="1"/>
      <c r="G580" s="6"/>
      <c r="H580" s="7"/>
      <c r="I580" s="8"/>
    </row>
    <row r="581" spans="1:9" ht="27" x14ac:dyDescent="0.25">
      <c r="A581" s="28">
        <v>1</v>
      </c>
      <c r="B581" s="2" t="s">
        <v>101</v>
      </c>
      <c r="C581" s="3">
        <v>87</v>
      </c>
      <c r="D581" s="4">
        <v>720</v>
      </c>
      <c r="E581" s="5">
        <v>550</v>
      </c>
      <c r="F581" s="1" t="s">
        <v>102</v>
      </c>
      <c r="G581" s="6">
        <v>3069.0575999999996</v>
      </c>
      <c r="H581" s="7">
        <v>1719.36</v>
      </c>
      <c r="I581" s="8">
        <v>2490</v>
      </c>
    </row>
    <row r="582" spans="1:9" ht="27" x14ac:dyDescent="0.25">
      <c r="A582" s="28">
        <v>1</v>
      </c>
      <c r="B582" s="2" t="s">
        <v>101</v>
      </c>
      <c r="C582" s="3">
        <v>87</v>
      </c>
      <c r="D582" s="4">
        <v>720</v>
      </c>
      <c r="E582" s="5">
        <v>700</v>
      </c>
      <c r="F582" s="1" t="s">
        <v>103</v>
      </c>
      <c r="G582" s="6">
        <v>5037.2699999999995</v>
      </c>
      <c r="H582" s="7">
        <v>2822</v>
      </c>
      <c r="I582" s="8">
        <v>3490</v>
      </c>
    </row>
    <row r="583" spans="1:9" ht="27" x14ac:dyDescent="0.25">
      <c r="A583" s="28">
        <v>1</v>
      </c>
      <c r="B583" s="2" t="s">
        <v>101</v>
      </c>
      <c r="C583" s="3">
        <v>87</v>
      </c>
      <c r="D583" s="4">
        <v>720</v>
      </c>
      <c r="E583" s="5">
        <v>850</v>
      </c>
      <c r="F583" s="1" t="s">
        <v>104</v>
      </c>
      <c r="G583" s="6">
        <v>3748.5</v>
      </c>
      <c r="H583" s="7">
        <v>2100</v>
      </c>
      <c r="I583" s="8">
        <v>3490</v>
      </c>
    </row>
    <row r="584" spans="1:9" ht="27" x14ac:dyDescent="0.25">
      <c r="A584" s="28">
        <v>1</v>
      </c>
      <c r="B584" s="2" t="s">
        <v>101</v>
      </c>
      <c r="C584" s="3">
        <v>87</v>
      </c>
      <c r="D584" s="4">
        <v>720</v>
      </c>
      <c r="E584" s="5">
        <v>950</v>
      </c>
      <c r="F584" s="1" t="s">
        <v>105</v>
      </c>
      <c r="G584" s="6">
        <v>3748.5</v>
      </c>
      <c r="H584" s="7">
        <v>2100</v>
      </c>
      <c r="I584" s="8">
        <v>3490</v>
      </c>
    </row>
    <row r="585" spans="1:9" ht="27" x14ac:dyDescent="0.25">
      <c r="A585" s="28">
        <v>2</v>
      </c>
      <c r="B585" s="2" t="s">
        <v>101</v>
      </c>
      <c r="C585" s="3">
        <v>87</v>
      </c>
      <c r="D585" s="4">
        <v>720</v>
      </c>
      <c r="E585" s="5">
        <v>1461</v>
      </c>
      <c r="F585" s="1" t="s">
        <v>106</v>
      </c>
      <c r="G585" s="6">
        <v>6961.5</v>
      </c>
      <c r="H585" s="7">
        <v>3900</v>
      </c>
      <c r="I585" s="8">
        <v>5490</v>
      </c>
    </row>
    <row r="586" spans="1:9" ht="27" x14ac:dyDescent="0.25">
      <c r="A586" s="28">
        <v>2</v>
      </c>
      <c r="B586" s="2" t="s">
        <v>101</v>
      </c>
      <c r="C586" s="3">
        <v>87</v>
      </c>
      <c r="D586" s="4">
        <v>720</v>
      </c>
      <c r="E586" s="5">
        <v>1490</v>
      </c>
      <c r="F586" s="1" t="s">
        <v>107</v>
      </c>
      <c r="G586" s="6">
        <v>19365.465</v>
      </c>
      <c r="H586" s="7">
        <v>10849</v>
      </c>
      <c r="I586" s="8">
        <v>16490</v>
      </c>
    </row>
    <row r="587" spans="1:9" ht="27" x14ac:dyDescent="0.25">
      <c r="A587" s="28">
        <v>1</v>
      </c>
      <c r="B587" s="2" t="s">
        <v>101</v>
      </c>
      <c r="C587" s="3">
        <v>87</v>
      </c>
      <c r="D587" s="4">
        <v>720</v>
      </c>
      <c r="E587" s="5">
        <v>1745</v>
      </c>
      <c r="F587" s="1" t="s">
        <v>319</v>
      </c>
      <c r="G587" s="6">
        <v>46961.565000000002</v>
      </c>
      <c r="H587" s="7">
        <v>26309</v>
      </c>
      <c r="I587" s="8">
        <v>41990</v>
      </c>
    </row>
    <row r="588" spans="1:9" ht="27" x14ac:dyDescent="0.25">
      <c r="A588" s="28">
        <v>2</v>
      </c>
      <c r="B588" s="2" t="s">
        <v>101</v>
      </c>
      <c r="C588" s="3">
        <v>87</v>
      </c>
      <c r="D588" s="4">
        <v>720</v>
      </c>
      <c r="E588" s="5">
        <v>1901</v>
      </c>
      <c r="F588" s="1" t="s">
        <v>320</v>
      </c>
      <c r="G588" s="6">
        <v>14815.5</v>
      </c>
      <c r="H588" s="7">
        <v>8300</v>
      </c>
      <c r="I588" s="8">
        <v>12900</v>
      </c>
    </row>
    <row r="589" spans="1:9" ht="27" x14ac:dyDescent="0.25">
      <c r="A589" s="28">
        <v>1</v>
      </c>
      <c r="B589" s="2" t="s">
        <v>101</v>
      </c>
      <c r="C589" s="3">
        <v>87</v>
      </c>
      <c r="D589" s="4">
        <v>720</v>
      </c>
      <c r="E589" s="5">
        <v>1950</v>
      </c>
      <c r="F589" s="1" t="s">
        <v>321</v>
      </c>
      <c r="G589" s="6">
        <v>14742.314999999999</v>
      </c>
      <c r="H589" s="7">
        <v>8259</v>
      </c>
      <c r="I589" s="8">
        <v>12900</v>
      </c>
    </row>
    <row r="590" spans="1:9" ht="27" x14ac:dyDescent="0.25">
      <c r="A590" s="28">
        <v>3</v>
      </c>
      <c r="B590" s="2" t="s">
        <v>101</v>
      </c>
      <c r="C590" s="3">
        <v>87</v>
      </c>
      <c r="D590" s="4">
        <v>720</v>
      </c>
      <c r="E590" s="5">
        <v>2230</v>
      </c>
      <c r="F590" s="1" t="s">
        <v>322</v>
      </c>
      <c r="G590" s="6">
        <v>37033.395000000004</v>
      </c>
      <c r="H590" s="7">
        <v>20747</v>
      </c>
      <c r="I590" s="8">
        <v>32990</v>
      </c>
    </row>
    <row r="591" spans="1:9" ht="27" x14ac:dyDescent="0.25">
      <c r="A591" s="28">
        <v>1</v>
      </c>
      <c r="B591" s="2" t="s">
        <v>101</v>
      </c>
      <c r="C591" s="3">
        <v>87</v>
      </c>
      <c r="D591" s="4">
        <v>720</v>
      </c>
      <c r="E591" s="5">
        <v>2240</v>
      </c>
      <c r="F591" s="1" t="s">
        <v>323</v>
      </c>
      <c r="G591" s="6">
        <v>58951.409999999989</v>
      </c>
      <c r="H591" s="7">
        <v>33026</v>
      </c>
      <c r="I591" s="8">
        <v>52990</v>
      </c>
    </row>
    <row r="592" spans="1:9" ht="27" x14ac:dyDescent="0.25">
      <c r="A592" s="28">
        <v>2</v>
      </c>
      <c r="B592" s="2" t="s">
        <v>101</v>
      </c>
      <c r="C592" s="3">
        <v>87</v>
      </c>
      <c r="D592" s="4">
        <v>720</v>
      </c>
      <c r="E592" s="5">
        <v>2490</v>
      </c>
      <c r="F592" s="1" t="s">
        <v>324</v>
      </c>
      <c r="G592" s="6">
        <v>67854.989999999991</v>
      </c>
      <c r="H592" s="7">
        <v>38014</v>
      </c>
      <c r="I592" s="8">
        <v>60990</v>
      </c>
    </row>
    <row r="593" spans="1:9" ht="27" x14ac:dyDescent="0.25">
      <c r="A593" s="28">
        <v>2</v>
      </c>
      <c r="B593" s="2" t="s">
        <v>101</v>
      </c>
      <c r="C593" s="3">
        <v>87</v>
      </c>
      <c r="D593" s="4">
        <v>720</v>
      </c>
      <c r="E593" s="5">
        <v>3052</v>
      </c>
      <c r="F593" s="1" t="s">
        <v>325</v>
      </c>
      <c r="G593" s="6">
        <v>35464.379999999997</v>
      </c>
      <c r="H593" s="7">
        <v>19868</v>
      </c>
      <c r="I593" s="8">
        <v>31990</v>
      </c>
    </row>
    <row r="594" spans="1:9" ht="27" x14ac:dyDescent="0.25">
      <c r="A594" s="28">
        <v>3</v>
      </c>
      <c r="B594" s="2" t="s">
        <v>101</v>
      </c>
      <c r="C594" s="3">
        <v>87</v>
      </c>
      <c r="D594" s="4">
        <v>720</v>
      </c>
      <c r="E594" s="5">
        <v>3000</v>
      </c>
      <c r="F594" s="1" t="s">
        <v>326</v>
      </c>
      <c r="G594" s="6">
        <v>33706.154999999999</v>
      </c>
      <c r="H594" s="7">
        <v>18883</v>
      </c>
      <c r="I594" s="8">
        <v>29990</v>
      </c>
    </row>
    <row r="595" spans="1:9" ht="27" x14ac:dyDescent="0.25">
      <c r="A595" s="28">
        <v>1</v>
      </c>
      <c r="B595" s="2" t="s">
        <v>243</v>
      </c>
      <c r="C595" s="3">
        <v>87</v>
      </c>
      <c r="D595" s="4">
        <v>729</v>
      </c>
      <c r="E595" s="5">
        <v>1010</v>
      </c>
      <c r="F595" s="1" t="s">
        <v>244</v>
      </c>
      <c r="G595" s="6">
        <v>8667.9599999999991</v>
      </c>
      <c r="H595" s="7">
        <v>4856</v>
      </c>
      <c r="I595" s="8">
        <v>6990</v>
      </c>
    </row>
    <row r="596" spans="1:9" ht="27" x14ac:dyDescent="0.25">
      <c r="A596" s="28">
        <v>2</v>
      </c>
      <c r="B596" s="2" t="s">
        <v>243</v>
      </c>
      <c r="C596" s="3">
        <v>87</v>
      </c>
      <c r="D596" s="4">
        <v>729</v>
      </c>
      <c r="E596" s="5">
        <v>4001</v>
      </c>
      <c r="F596" s="1" t="s">
        <v>245</v>
      </c>
      <c r="G596" s="6">
        <v>28149.449999999997</v>
      </c>
      <c r="H596" s="7">
        <v>15770</v>
      </c>
      <c r="I596" s="8">
        <v>24490</v>
      </c>
    </row>
    <row r="597" spans="1:9" ht="27" x14ac:dyDescent="0.25">
      <c r="A597" s="28">
        <v>1</v>
      </c>
      <c r="B597" s="2" t="s">
        <v>246</v>
      </c>
      <c r="C597" s="3">
        <v>87</v>
      </c>
      <c r="D597" s="4">
        <v>732</v>
      </c>
      <c r="E597" s="5">
        <v>111</v>
      </c>
      <c r="F597" s="1" t="s">
        <v>247</v>
      </c>
      <c r="G597" s="6">
        <v>4069.7999999999997</v>
      </c>
      <c r="H597" s="7">
        <v>2280</v>
      </c>
      <c r="I597" s="8">
        <v>3490</v>
      </c>
    </row>
    <row r="598" spans="1:9" ht="27" x14ac:dyDescent="0.25">
      <c r="A598" s="28">
        <v>1</v>
      </c>
      <c r="B598" s="2" t="s">
        <v>246</v>
      </c>
      <c r="C598" s="3">
        <v>87</v>
      </c>
      <c r="D598" s="4">
        <v>732</v>
      </c>
      <c r="E598" s="5">
        <v>110</v>
      </c>
      <c r="F598" s="1" t="s">
        <v>248</v>
      </c>
      <c r="G598" s="6">
        <v>3334.38</v>
      </c>
      <c r="H598" s="7">
        <v>1868</v>
      </c>
      <c r="I598" s="8">
        <v>2490</v>
      </c>
    </row>
    <row r="599" spans="1:9" ht="27" x14ac:dyDescent="0.25">
      <c r="A599" s="30">
        <v>1</v>
      </c>
      <c r="B599" s="2" t="s">
        <v>246</v>
      </c>
      <c r="C599" s="3">
        <v>87</v>
      </c>
      <c r="D599" s="4">
        <v>732</v>
      </c>
      <c r="E599" s="5">
        <v>300</v>
      </c>
      <c r="F599" s="1" t="s">
        <v>249</v>
      </c>
      <c r="G599" s="6">
        <v>21844.829999999998</v>
      </c>
      <c r="H599" s="7">
        <v>12238</v>
      </c>
      <c r="I599" s="8">
        <v>18990</v>
      </c>
    </row>
    <row r="600" spans="1:9" ht="27" x14ac:dyDescent="0.25">
      <c r="A600" s="28">
        <v>1</v>
      </c>
      <c r="B600" s="2" t="s">
        <v>246</v>
      </c>
      <c r="C600" s="3">
        <v>87</v>
      </c>
      <c r="D600" s="4">
        <v>732</v>
      </c>
      <c r="E600" s="5">
        <v>320</v>
      </c>
      <c r="F600" s="1" t="s">
        <v>250</v>
      </c>
      <c r="G600" s="6">
        <v>3141.6000000000004</v>
      </c>
      <c r="H600" s="7">
        <v>1760</v>
      </c>
      <c r="I600" s="8">
        <v>2490</v>
      </c>
    </row>
    <row r="601" spans="1:9" ht="27" x14ac:dyDescent="0.25">
      <c r="A601" s="28">
        <v>1</v>
      </c>
      <c r="B601" s="2" t="s">
        <v>246</v>
      </c>
      <c r="C601" s="3">
        <v>87</v>
      </c>
      <c r="D601" s="4">
        <v>732</v>
      </c>
      <c r="E601" s="5">
        <v>380</v>
      </c>
      <c r="F601" s="1" t="s">
        <v>251</v>
      </c>
      <c r="G601" s="6">
        <v>3141.6000000000004</v>
      </c>
      <c r="H601" s="7">
        <v>1760</v>
      </c>
      <c r="I601" s="8">
        <v>2490</v>
      </c>
    </row>
    <row r="602" spans="1:9" ht="27" x14ac:dyDescent="0.25">
      <c r="A602" s="28">
        <v>2</v>
      </c>
      <c r="B602" s="2" t="s">
        <v>246</v>
      </c>
      <c r="C602" s="3">
        <v>87</v>
      </c>
      <c r="D602" s="4">
        <v>732</v>
      </c>
      <c r="E602" s="5">
        <v>476</v>
      </c>
      <c r="F602" s="1" t="s">
        <v>252</v>
      </c>
      <c r="G602" s="6">
        <v>5704.86</v>
      </c>
      <c r="H602" s="7">
        <v>3196</v>
      </c>
      <c r="I602" s="8">
        <v>3990</v>
      </c>
    </row>
    <row r="603" spans="1:9" ht="27" x14ac:dyDescent="0.25">
      <c r="A603" s="28">
        <v>1</v>
      </c>
      <c r="B603" s="2" t="s">
        <v>246</v>
      </c>
      <c r="C603" s="3">
        <v>87</v>
      </c>
      <c r="D603" s="4">
        <v>732</v>
      </c>
      <c r="E603" s="5">
        <v>496</v>
      </c>
      <c r="F603" s="1" t="s">
        <v>253</v>
      </c>
      <c r="G603" s="6">
        <v>3334.38</v>
      </c>
      <c r="H603" s="7">
        <v>1868</v>
      </c>
      <c r="I603" s="8">
        <v>2490</v>
      </c>
    </row>
    <row r="604" spans="1:9" ht="27" x14ac:dyDescent="0.25">
      <c r="A604" s="28">
        <v>1</v>
      </c>
      <c r="B604" s="2" t="s">
        <v>246</v>
      </c>
      <c r="C604" s="3">
        <v>87</v>
      </c>
      <c r="D604" s="4">
        <v>732</v>
      </c>
      <c r="E604" s="5">
        <v>532</v>
      </c>
      <c r="F604" s="1" t="s">
        <v>254</v>
      </c>
      <c r="G604" s="6">
        <v>3334.38</v>
      </c>
      <c r="H604" s="7">
        <v>1868</v>
      </c>
      <c r="I604" s="8">
        <v>2490</v>
      </c>
    </row>
    <row r="605" spans="1:9" ht="27" x14ac:dyDescent="0.25">
      <c r="A605" s="28">
        <v>1</v>
      </c>
      <c r="B605" s="2" t="s">
        <v>246</v>
      </c>
      <c r="C605" s="3">
        <v>87</v>
      </c>
      <c r="D605" s="4">
        <v>732</v>
      </c>
      <c r="E605" s="5">
        <v>590</v>
      </c>
      <c r="F605" s="1" t="s">
        <v>369</v>
      </c>
      <c r="G605" s="6">
        <v>5408.5499999999993</v>
      </c>
      <c r="H605" s="7">
        <v>3030</v>
      </c>
      <c r="I605" s="8">
        <v>3490</v>
      </c>
    </row>
    <row r="606" spans="1:9" ht="27" x14ac:dyDescent="0.25">
      <c r="A606" s="28">
        <v>2</v>
      </c>
      <c r="B606" s="2" t="s">
        <v>246</v>
      </c>
      <c r="C606" s="3">
        <v>87</v>
      </c>
      <c r="D606" s="4">
        <v>732</v>
      </c>
      <c r="E606" s="5">
        <v>620</v>
      </c>
      <c r="F606" s="1" t="s">
        <v>370</v>
      </c>
      <c r="G606" s="6">
        <v>12331.800000000001</v>
      </c>
      <c r="H606" s="7">
        <v>6908.5714285714294</v>
      </c>
      <c r="I606" s="8">
        <v>10900</v>
      </c>
    </row>
    <row r="607" spans="1:9" ht="27" x14ac:dyDescent="0.25">
      <c r="A607" s="28">
        <v>2</v>
      </c>
      <c r="B607" s="2" t="s">
        <v>246</v>
      </c>
      <c r="C607" s="3">
        <v>87</v>
      </c>
      <c r="D607" s="4">
        <v>732</v>
      </c>
      <c r="E607" s="5">
        <v>654</v>
      </c>
      <c r="F607" s="1" t="s">
        <v>371</v>
      </c>
      <c r="G607" s="6">
        <v>8235.99</v>
      </c>
      <c r="H607" s="7">
        <v>4614</v>
      </c>
      <c r="I607" s="8">
        <v>6990</v>
      </c>
    </row>
    <row r="608" spans="1:9" ht="27" x14ac:dyDescent="0.25">
      <c r="A608" s="28">
        <v>1</v>
      </c>
      <c r="B608" s="2" t="s">
        <v>246</v>
      </c>
      <c r="C608" s="3">
        <v>87</v>
      </c>
      <c r="D608" s="4">
        <v>732</v>
      </c>
      <c r="E608" s="5">
        <v>920</v>
      </c>
      <c r="F608" s="1" t="s">
        <v>372</v>
      </c>
      <c r="G608" s="6">
        <v>0</v>
      </c>
      <c r="H608" s="7">
        <v>0</v>
      </c>
      <c r="I608" s="8">
        <v>14900</v>
      </c>
    </row>
    <row r="609" spans="1:9" ht="27" x14ac:dyDescent="0.25">
      <c r="A609" s="28">
        <v>2</v>
      </c>
      <c r="B609" s="2" t="s">
        <v>246</v>
      </c>
      <c r="C609" s="3">
        <v>87</v>
      </c>
      <c r="D609" s="4">
        <v>732</v>
      </c>
      <c r="E609" s="5">
        <v>12</v>
      </c>
      <c r="F609" s="1" t="s">
        <v>373</v>
      </c>
      <c r="G609" s="6">
        <v>63117.600000000006</v>
      </c>
      <c r="H609" s="7">
        <v>35360</v>
      </c>
      <c r="I609" s="8">
        <v>56990</v>
      </c>
    </row>
    <row r="610" spans="1:9" ht="27" x14ac:dyDescent="0.25">
      <c r="A610" s="28">
        <v>2</v>
      </c>
      <c r="B610" s="2" t="s">
        <v>246</v>
      </c>
      <c r="C610" s="3">
        <v>87</v>
      </c>
      <c r="D610" s="4">
        <v>732</v>
      </c>
      <c r="E610" s="5">
        <v>2061</v>
      </c>
      <c r="F610" s="1" t="s">
        <v>374</v>
      </c>
      <c r="G610" s="6">
        <v>14149.695</v>
      </c>
      <c r="H610" s="7">
        <v>7927</v>
      </c>
      <c r="I610" s="8">
        <v>12900</v>
      </c>
    </row>
    <row r="611" spans="1:9" ht="27" x14ac:dyDescent="0.25">
      <c r="A611" s="28">
        <v>1</v>
      </c>
      <c r="B611" s="2" t="s">
        <v>246</v>
      </c>
      <c r="C611" s="3">
        <v>87</v>
      </c>
      <c r="D611" s="4">
        <v>732</v>
      </c>
      <c r="E611" s="5">
        <v>2120</v>
      </c>
      <c r="F611" s="1" t="s">
        <v>375</v>
      </c>
      <c r="G611" s="6">
        <v>11138.4</v>
      </c>
      <c r="H611" s="7">
        <f>12480/2</f>
        <v>6240</v>
      </c>
      <c r="I611" s="8">
        <v>7900</v>
      </c>
    </row>
    <row r="612" spans="1:9" ht="27" x14ac:dyDescent="0.25">
      <c r="A612" s="28">
        <v>1</v>
      </c>
      <c r="B612" s="2" t="s">
        <v>246</v>
      </c>
      <c r="C612" s="3">
        <v>87</v>
      </c>
      <c r="D612" s="4">
        <v>732</v>
      </c>
      <c r="E612" s="5">
        <v>2180</v>
      </c>
      <c r="F612" s="1" t="s">
        <v>376</v>
      </c>
      <c r="G612" s="6">
        <v>4141.2</v>
      </c>
      <c r="H612" s="7">
        <v>2320</v>
      </c>
      <c r="I612" s="8">
        <v>3490</v>
      </c>
    </row>
    <row r="613" spans="1:9" ht="27" x14ac:dyDescent="0.25">
      <c r="A613" s="28">
        <v>1</v>
      </c>
      <c r="B613" s="2" t="s">
        <v>246</v>
      </c>
      <c r="C613" s="3">
        <v>87</v>
      </c>
      <c r="D613" s="4">
        <v>732</v>
      </c>
      <c r="E613" s="5">
        <v>2152</v>
      </c>
      <c r="F613" s="1" t="s">
        <v>377</v>
      </c>
      <c r="G613" s="6">
        <v>37305</v>
      </c>
      <c r="H613" s="7">
        <v>20899.159663865546</v>
      </c>
      <c r="I613" s="8">
        <v>33990</v>
      </c>
    </row>
    <row r="614" spans="1:9" ht="27" x14ac:dyDescent="0.25">
      <c r="A614" s="28">
        <v>2</v>
      </c>
      <c r="B614" s="2" t="s">
        <v>246</v>
      </c>
      <c r="C614" s="3">
        <v>87</v>
      </c>
      <c r="D614" s="4">
        <v>732</v>
      </c>
      <c r="E614" s="5">
        <v>2210</v>
      </c>
      <c r="F614" s="1" t="s">
        <v>378</v>
      </c>
      <c r="G614" s="6">
        <v>8008.4024999999992</v>
      </c>
      <c r="H614" s="7">
        <f>8973/2</f>
        <v>4486.5</v>
      </c>
      <c r="I614" s="8">
        <v>6990</v>
      </c>
    </row>
    <row r="615" spans="1:9" ht="27" x14ac:dyDescent="0.25">
      <c r="A615" s="28">
        <v>1</v>
      </c>
      <c r="B615" s="2" t="s">
        <v>246</v>
      </c>
      <c r="C615" s="3">
        <v>87</v>
      </c>
      <c r="D615" s="4">
        <v>732</v>
      </c>
      <c r="E615" s="5">
        <v>2270</v>
      </c>
      <c r="F615" s="1" t="s">
        <v>379</v>
      </c>
      <c r="G615" s="6">
        <v>5353.2150000000001</v>
      </c>
      <c r="H615" s="7">
        <v>2999</v>
      </c>
      <c r="I615" s="8">
        <v>3490</v>
      </c>
    </row>
    <row r="616" spans="1:9" ht="27" x14ac:dyDescent="0.25">
      <c r="A616" s="28">
        <v>3</v>
      </c>
      <c r="B616" s="2" t="s">
        <v>246</v>
      </c>
      <c r="C616" s="3">
        <v>87</v>
      </c>
      <c r="D616" s="4">
        <v>732</v>
      </c>
      <c r="E616" s="5">
        <v>2305</v>
      </c>
      <c r="F616" s="1" t="s">
        <v>380</v>
      </c>
      <c r="G616" s="6">
        <v>28496.632499999996</v>
      </c>
      <c r="H616" s="7">
        <f>31929/2</f>
        <v>15964.5</v>
      </c>
      <c r="I616" s="8">
        <v>24490</v>
      </c>
    </row>
    <row r="617" spans="1:9" ht="27" x14ac:dyDescent="0.25">
      <c r="A617" s="28">
        <v>4</v>
      </c>
      <c r="B617" s="2" t="s">
        <v>246</v>
      </c>
      <c r="C617" s="3">
        <v>87</v>
      </c>
      <c r="D617" s="4">
        <v>732</v>
      </c>
      <c r="E617" s="5">
        <v>2332</v>
      </c>
      <c r="F617" s="1" t="s">
        <v>381</v>
      </c>
      <c r="G617" s="6">
        <v>0</v>
      </c>
      <c r="H617" s="7"/>
      <c r="I617" s="8">
        <v>34900</v>
      </c>
    </row>
    <row r="618" spans="1:9" ht="27" x14ac:dyDescent="0.25">
      <c r="A618" s="28">
        <v>1</v>
      </c>
      <c r="B618" s="2" t="s">
        <v>246</v>
      </c>
      <c r="C618" s="3">
        <v>87</v>
      </c>
      <c r="D618" s="4">
        <v>732</v>
      </c>
      <c r="E618" s="5">
        <v>2390</v>
      </c>
      <c r="F618" s="1" t="s">
        <v>382</v>
      </c>
      <c r="G618" s="6">
        <v>4212.6000000000004</v>
      </c>
      <c r="H618" s="7">
        <v>2360</v>
      </c>
      <c r="I618" s="8">
        <v>3490</v>
      </c>
    </row>
    <row r="619" spans="1:9" ht="27" x14ac:dyDescent="0.25">
      <c r="A619" s="28">
        <v>1</v>
      </c>
      <c r="B619" s="2" t="s">
        <v>246</v>
      </c>
      <c r="C619" s="3">
        <v>87</v>
      </c>
      <c r="D619" s="4">
        <v>732</v>
      </c>
      <c r="E619" s="5">
        <v>2450</v>
      </c>
      <c r="F619" s="1" t="s">
        <v>383</v>
      </c>
      <c r="G619" s="6">
        <v>8008.4024999999992</v>
      </c>
      <c r="H619" s="7">
        <f>8973/2</f>
        <v>4486.5</v>
      </c>
      <c r="I619" s="8">
        <v>6990</v>
      </c>
    </row>
    <row r="620" spans="1:9" ht="27" x14ac:dyDescent="0.25">
      <c r="A620" s="28">
        <v>1</v>
      </c>
      <c r="B620" s="2" t="s">
        <v>246</v>
      </c>
      <c r="C620" s="3">
        <v>87</v>
      </c>
      <c r="D620" s="4">
        <v>732</v>
      </c>
      <c r="E620" s="5">
        <v>2510</v>
      </c>
      <c r="F620" s="1" t="s">
        <v>384</v>
      </c>
      <c r="G620" s="6">
        <v>5353.2150000000001</v>
      </c>
      <c r="H620" s="7">
        <v>2999</v>
      </c>
      <c r="I620" s="8">
        <v>3490</v>
      </c>
    </row>
    <row r="621" spans="1:9" ht="27" x14ac:dyDescent="0.25">
      <c r="A621" s="28">
        <v>2</v>
      </c>
      <c r="B621" s="2" t="s">
        <v>246</v>
      </c>
      <c r="C621" s="3">
        <v>87</v>
      </c>
      <c r="D621" s="4">
        <v>732</v>
      </c>
      <c r="E621" s="5">
        <v>2542</v>
      </c>
      <c r="F621" s="1" t="s">
        <v>385</v>
      </c>
      <c r="G621" s="6">
        <v>47263.229999999996</v>
      </c>
      <c r="H621" s="7">
        <v>26478</v>
      </c>
      <c r="I621" s="8">
        <v>42990</v>
      </c>
    </row>
    <row r="622" spans="1:9" ht="27" x14ac:dyDescent="0.25">
      <c r="A622" s="28">
        <v>2</v>
      </c>
      <c r="B622" s="2" t="s">
        <v>246</v>
      </c>
      <c r="C622" s="3">
        <v>87</v>
      </c>
      <c r="D622" s="4">
        <v>732</v>
      </c>
      <c r="E622" s="5">
        <v>2544</v>
      </c>
      <c r="F622" s="1" t="s">
        <v>386</v>
      </c>
      <c r="G622" s="6">
        <v>28496.632499999996</v>
      </c>
      <c r="H622" s="7">
        <f>31929/2</f>
        <v>15964.5</v>
      </c>
      <c r="I622" s="8">
        <v>24490</v>
      </c>
    </row>
    <row r="623" spans="1:9" ht="27" x14ac:dyDescent="0.25">
      <c r="A623" s="28">
        <v>3</v>
      </c>
      <c r="B623" s="2" t="s">
        <v>246</v>
      </c>
      <c r="C623" s="3">
        <v>87</v>
      </c>
      <c r="D623" s="4">
        <v>732</v>
      </c>
      <c r="E623" s="5">
        <v>2600</v>
      </c>
      <c r="F623" s="1" t="s">
        <v>387</v>
      </c>
      <c r="G623" s="6">
        <v>4203.6749999999993</v>
      </c>
      <c r="H623" s="7">
        <v>2355</v>
      </c>
      <c r="I623" s="8">
        <v>3490</v>
      </c>
    </row>
    <row r="624" spans="1:9" ht="27" x14ac:dyDescent="0.25">
      <c r="A624" s="28">
        <v>1</v>
      </c>
      <c r="B624" s="2" t="s">
        <v>246</v>
      </c>
      <c r="C624" s="3">
        <v>87</v>
      </c>
      <c r="D624" s="4">
        <v>732</v>
      </c>
      <c r="E624" s="5">
        <v>2691</v>
      </c>
      <c r="F624" s="1" t="s">
        <v>388</v>
      </c>
      <c r="G624" s="6">
        <v>15111.809999999998</v>
      </c>
      <c r="H624" s="7">
        <v>8466</v>
      </c>
      <c r="I624" s="8">
        <v>12900</v>
      </c>
    </row>
    <row r="625" spans="1:9" ht="27" x14ac:dyDescent="0.25">
      <c r="A625" s="28">
        <v>1</v>
      </c>
      <c r="B625" s="2" t="s">
        <v>246</v>
      </c>
      <c r="C625" s="3">
        <v>87</v>
      </c>
      <c r="D625" s="4">
        <v>732</v>
      </c>
      <c r="E625" s="5">
        <v>2811</v>
      </c>
      <c r="F625" s="1" t="s">
        <v>389</v>
      </c>
      <c r="G625" s="6">
        <v>8000.37</v>
      </c>
      <c r="H625" s="7">
        <v>4482</v>
      </c>
      <c r="I625" s="8">
        <v>6490</v>
      </c>
    </row>
    <row r="626" spans="1:9" ht="27" x14ac:dyDescent="0.25">
      <c r="A626" s="28">
        <v>1</v>
      </c>
      <c r="B626" s="2" t="s">
        <v>246</v>
      </c>
      <c r="C626" s="3">
        <v>87</v>
      </c>
      <c r="D626" s="4">
        <v>732</v>
      </c>
      <c r="E626" s="5">
        <v>2900</v>
      </c>
      <c r="F626" s="1" t="s">
        <v>390</v>
      </c>
      <c r="G626" s="6">
        <v>4203.6749999999993</v>
      </c>
      <c r="H626" s="7">
        <v>2355</v>
      </c>
      <c r="I626" s="8">
        <v>3490</v>
      </c>
    </row>
    <row r="627" spans="1:9" ht="27" x14ac:dyDescent="0.25">
      <c r="A627" s="28">
        <v>1</v>
      </c>
      <c r="B627" s="2" t="s">
        <v>246</v>
      </c>
      <c r="C627" s="3">
        <v>87</v>
      </c>
      <c r="D627" s="4">
        <v>732</v>
      </c>
      <c r="E627" s="5">
        <v>2930</v>
      </c>
      <c r="F627" s="1" t="s">
        <v>391</v>
      </c>
      <c r="G627" s="6">
        <v>0</v>
      </c>
      <c r="H627" s="7">
        <v>0</v>
      </c>
      <c r="I627" s="8">
        <v>3900</v>
      </c>
    </row>
    <row r="628" spans="1:9" ht="27" x14ac:dyDescent="0.25">
      <c r="A628" s="28">
        <v>1</v>
      </c>
      <c r="B628" s="2" t="s">
        <v>246</v>
      </c>
      <c r="C628" s="3">
        <v>87</v>
      </c>
      <c r="D628" s="4">
        <v>732</v>
      </c>
      <c r="E628" s="5">
        <v>2991</v>
      </c>
      <c r="F628" s="1" t="s">
        <v>392</v>
      </c>
      <c r="G628" s="6">
        <v>15111.809999999998</v>
      </c>
      <c r="H628" s="7">
        <v>8466</v>
      </c>
      <c r="I628" s="8">
        <v>12900</v>
      </c>
    </row>
    <row r="629" spans="1:9" ht="27" x14ac:dyDescent="0.25">
      <c r="A629" s="28">
        <v>3</v>
      </c>
      <c r="B629" s="2" t="s">
        <v>246</v>
      </c>
      <c r="C629" s="3">
        <v>87</v>
      </c>
      <c r="D629" s="4">
        <v>732</v>
      </c>
      <c r="E629" s="5">
        <v>3111</v>
      </c>
      <c r="F629" s="1" t="s">
        <v>393</v>
      </c>
      <c r="G629" s="6">
        <v>8000.37</v>
      </c>
      <c r="H629" s="7">
        <v>4482</v>
      </c>
      <c r="I629" s="8">
        <v>6490</v>
      </c>
    </row>
    <row r="630" spans="1:9" ht="27" x14ac:dyDescent="0.25">
      <c r="A630" s="28">
        <v>1</v>
      </c>
      <c r="B630" s="2" t="s">
        <v>246</v>
      </c>
      <c r="C630" s="3">
        <v>87</v>
      </c>
      <c r="D630" s="4">
        <v>732</v>
      </c>
      <c r="E630" s="5">
        <v>3080</v>
      </c>
      <c r="F630" s="1" t="s">
        <v>394</v>
      </c>
      <c r="G630" s="6">
        <v>5526.36</v>
      </c>
      <c r="H630" s="7">
        <v>3096</v>
      </c>
      <c r="I630" s="8">
        <v>3990</v>
      </c>
    </row>
    <row r="631" spans="1:9" ht="27" x14ac:dyDescent="0.25">
      <c r="A631" s="28">
        <v>1</v>
      </c>
      <c r="B631" s="2" t="s">
        <v>246</v>
      </c>
      <c r="C631" s="3">
        <v>87</v>
      </c>
      <c r="D631" s="4">
        <v>732</v>
      </c>
      <c r="E631" s="5">
        <v>2846</v>
      </c>
      <c r="F631" s="1" t="s">
        <v>395</v>
      </c>
      <c r="G631" s="6">
        <v>7555.9049999999988</v>
      </c>
      <c r="H631" s="7">
        <v>4233</v>
      </c>
      <c r="I631" s="8">
        <v>6490</v>
      </c>
    </row>
    <row r="632" spans="1:9" ht="27" x14ac:dyDescent="0.25">
      <c r="A632" s="28">
        <v>1</v>
      </c>
      <c r="B632" s="2" t="s">
        <v>246</v>
      </c>
      <c r="C632" s="3">
        <v>87</v>
      </c>
      <c r="D632" s="4">
        <v>732</v>
      </c>
      <c r="E632" s="5">
        <v>2847</v>
      </c>
      <c r="F632" s="1" t="s">
        <v>396</v>
      </c>
      <c r="G632" s="6">
        <v>9576.5249999999996</v>
      </c>
      <c r="H632" s="7">
        <v>5365</v>
      </c>
      <c r="I632" s="8">
        <v>6990</v>
      </c>
    </row>
    <row r="633" spans="1:9" ht="27" x14ac:dyDescent="0.25">
      <c r="A633" s="30">
        <v>1</v>
      </c>
      <c r="B633" s="2" t="s">
        <v>246</v>
      </c>
      <c r="C633" s="3">
        <v>87</v>
      </c>
      <c r="D633" s="4">
        <v>732</v>
      </c>
      <c r="E633" s="5">
        <v>3145</v>
      </c>
      <c r="F633" s="1" t="s">
        <v>397</v>
      </c>
      <c r="G633" s="6">
        <v>0</v>
      </c>
      <c r="H633" s="7"/>
      <c r="I633" s="8">
        <v>3900</v>
      </c>
    </row>
    <row r="634" spans="1:9" ht="27" x14ac:dyDescent="0.25">
      <c r="A634" s="28">
        <v>2</v>
      </c>
      <c r="B634" s="2" t="s">
        <v>246</v>
      </c>
      <c r="C634" s="3">
        <v>87</v>
      </c>
      <c r="D634" s="4">
        <v>732</v>
      </c>
      <c r="E634" s="5">
        <v>3144</v>
      </c>
      <c r="F634" s="1" t="s">
        <v>398</v>
      </c>
      <c r="G634" s="6">
        <v>3541.44</v>
      </c>
      <c r="H634" s="7">
        <v>1984</v>
      </c>
      <c r="I634" s="8">
        <v>2990</v>
      </c>
    </row>
    <row r="635" spans="1:9" ht="27" x14ac:dyDescent="0.25">
      <c r="A635" s="28">
        <v>3</v>
      </c>
      <c r="B635" s="2" t="s">
        <v>246</v>
      </c>
      <c r="C635" s="3">
        <v>87</v>
      </c>
      <c r="D635" s="4">
        <v>732</v>
      </c>
      <c r="E635" s="5">
        <v>3170</v>
      </c>
      <c r="F635" s="1" t="s">
        <v>399</v>
      </c>
      <c r="G635" s="6">
        <v>1408.365</v>
      </c>
      <c r="H635" s="7">
        <v>789</v>
      </c>
      <c r="I635" s="8">
        <v>990</v>
      </c>
    </row>
    <row r="636" spans="1:9" ht="27" x14ac:dyDescent="0.25">
      <c r="A636" s="28">
        <v>1</v>
      </c>
      <c r="B636" s="2" t="s">
        <v>246</v>
      </c>
      <c r="C636" s="3">
        <v>87</v>
      </c>
      <c r="D636" s="4">
        <v>732</v>
      </c>
      <c r="E636" s="5">
        <v>3200</v>
      </c>
      <c r="F636" s="1" t="s">
        <v>400</v>
      </c>
      <c r="G636" s="6">
        <v>1704.6750000000002</v>
      </c>
      <c r="H636" s="7">
        <v>955</v>
      </c>
      <c r="I636" s="8">
        <v>1490</v>
      </c>
    </row>
    <row r="637" spans="1:9" ht="27" x14ac:dyDescent="0.25">
      <c r="A637" s="28">
        <v>1</v>
      </c>
      <c r="B637" s="2" t="s">
        <v>246</v>
      </c>
      <c r="C637" s="3">
        <v>87</v>
      </c>
      <c r="D637" s="4">
        <v>732</v>
      </c>
      <c r="E637" s="5">
        <v>3202</v>
      </c>
      <c r="F637" s="1" t="s">
        <v>401</v>
      </c>
      <c r="G637" s="6">
        <v>8310.9599999999991</v>
      </c>
      <c r="H637" s="7">
        <v>4656</v>
      </c>
      <c r="I637" s="8">
        <v>6990</v>
      </c>
    </row>
    <row r="638" spans="1:9" ht="27" x14ac:dyDescent="0.25">
      <c r="A638" s="28">
        <v>3</v>
      </c>
      <c r="B638" s="2" t="s">
        <v>246</v>
      </c>
      <c r="C638" s="3">
        <v>87</v>
      </c>
      <c r="D638" s="4">
        <v>732</v>
      </c>
      <c r="E638" s="5">
        <v>3260</v>
      </c>
      <c r="F638" s="1" t="s">
        <v>402</v>
      </c>
      <c r="G638" s="6">
        <v>2114.1539999999995</v>
      </c>
      <c r="H638" s="7">
        <v>1184.3999999999999</v>
      </c>
      <c r="I638" s="8">
        <v>1490</v>
      </c>
    </row>
    <row r="639" spans="1:9" ht="27" x14ac:dyDescent="0.25">
      <c r="A639" s="28">
        <v>2</v>
      </c>
      <c r="B639" s="2" t="s">
        <v>246</v>
      </c>
      <c r="C639" s="3">
        <v>87</v>
      </c>
      <c r="D639" s="4">
        <v>732</v>
      </c>
      <c r="E639" s="5">
        <v>3204</v>
      </c>
      <c r="F639" s="1" t="s">
        <v>403</v>
      </c>
      <c r="G639" s="6">
        <v>8310.9599999999991</v>
      </c>
      <c r="H639" s="7">
        <v>4656</v>
      </c>
      <c r="I639" s="8">
        <v>6990</v>
      </c>
    </row>
    <row r="640" spans="1:9" ht="27" x14ac:dyDescent="0.25">
      <c r="A640" s="28">
        <v>6</v>
      </c>
      <c r="B640" s="2" t="s">
        <v>246</v>
      </c>
      <c r="C640" s="3">
        <v>87</v>
      </c>
      <c r="D640" s="4">
        <v>732</v>
      </c>
      <c r="E640" s="5">
        <v>3290</v>
      </c>
      <c r="F640" s="1" t="s">
        <v>404</v>
      </c>
      <c r="G640" s="6">
        <v>3834.18</v>
      </c>
      <c r="H640" s="7">
        <v>2148</v>
      </c>
      <c r="I640" s="8">
        <v>3490</v>
      </c>
    </row>
    <row r="641" spans="1:9" ht="27" x14ac:dyDescent="0.25">
      <c r="A641" s="28">
        <v>2</v>
      </c>
      <c r="B641" s="2" t="s">
        <v>246</v>
      </c>
      <c r="C641" s="3">
        <v>87</v>
      </c>
      <c r="D641" s="4">
        <v>732</v>
      </c>
      <c r="E641" s="5">
        <v>3320</v>
      </c>
      <c r="F641" s="1" t="s">
        <v>405</v>
      </c>
      <c r="G641" s="6">
        <v>5935.125</v>
      </c>
      <c r="H641" s="7">
        <v>3325</v>
      </c>
      <c r="I641" s="8">
        <v>4900</v>
      </c>
    </row>
    <row r="642" spans="1:9" ht="27" x14ac:dyDescent="0.25">
      <c r="A642" s="28">
        <v>2</v>
      </c>
      <c r="B642" s="2" t="s">
        <v>246</v>
      </c>
      <c r="C642" s="3">
        <v>87</v>
      </c>
      <c r="D642" s="4">
        <v>732</v>
      </c>
      <c r="E642" s="5">
        <v>3330</v>
      </c>
      <c r="F642" s="1" t="s">
        <v>406</v>
      </c>
      <c r="G642" s="6">
        <v>12852</v>
      </c>
      <c r="H642" s="7">
        <v>7200</v>
      </c>
      <c r="I642" s="8">
        <v>10900</v>
      </c>
    </row>
    <row r="643" spans="1:9" ht="27" x14ac:dyDescent="0.25">
      <c r="A643" s="28">
        <v>1</v>
      </c>
      <c r="B643" s="2" t="s">
        <v>246</v>
      </c>
      <c r="C643" s="3">
        <v>87</v>
      </c>
      <c r="D643" s="4">
        <v>732</v>
      </c>
      <c r="E643" s="5">
        <v>3335</v>
      </c>
      <c r="F643" s="1" t="s">
        <v>407</v>
      </c>
      <c r="G643" s="6">
        <v>34816.425000000003</v>
      </c>
      <c r="H643" s="7">
        <v>19505</v>
      </c>
      <c r="I643" s="8">
        <v>30990</v>
      </c>
    </row>
    <row r="644" spans="1:9" ht="27" x14ac:dyDescent="0.25">
      <c r="A644" s="28">
        <v>2</v>
      </c>
      <c r="B644" s="2" t="s">
        <v>246</v>
      </c>
      <c r="C644" s="3">
        <v>87</v>
      </c>
      <c r="D644" s="4">
        <v>732</v>
      </c>
      <c r="E644" s="5">
        <v>3333</v>
      </c>
      <c r="F644" s="1" t="s">
        <v>408</v>
      </c>
      <c r="G644" s="6">
        <v>3641.3999999999996</v>
      </c>
      <c r="H644" s="7">
        <v>2040</v>
      </c>
      <c r="I644" s="8">
        <v>2990</v>
      </c>
    </row>
    <row r="645" spans="1:9" ht="27" x14ac:dyDescent="0.25">
      <c r="A645" s="28">
        <v>1</v>
      </c>
      <c r="B645" s="2" t="s">
        <v>246</v>
      </c>
      <c r="C645" s="3">
        <v>87</v>
      </c>
      <c r="D645" s="4">
        <v>732</v>
      </c>
      <c r="E645" s="5">
        <v>3350</v>
      </c>
      <c r="F645" s="1" t="s">
        <v>409</v>
      </c>
      <c r="G645" s="6">
        <v>5660.2349999999997</v>
      </c>
      <c r="H645" s="7">
        <v>3171</v>
      </c>
      <c r="I645" s="8">
        <v>3990</v>
      </c>
    </row>
    <row r="646" spans="1:9" ht="27" x14ac:dyDescent="0.25">
      <c r="A646" s="28">
        <v>2</v>
      </c>
      <c r="B646" s="2" t="s">
        <v>246</v>
      </c>
      <c r="C646" s="3">
        <v>87</v>
      </c>
      <c r="D646" s="4">
        <v>732</v>
      </c>
      <c r="E646" s="5">
        <v>3380</v>
      </c>
      <c r="F646" s="1" t="s">
        <v>410</v>
      </c>
      <c r="G646" s="6">
        <v>5935.125</v>
      </c>
      <c r="H646" s="7">
        <v>3325</v>
      </c>
      <c r="I646" s="8">
        <v>4900</v>
      </c>
    </row>
    <row r="647" spans="1:9" ht="27" x14ac:dyDescent="0.25">
      <c r="A647" s="28">
        <v>3</v>
      </c>
      <c r="B647" s="2" t="s">
        <v>246</v>
      </c>
      <c r="C647" s="3">
        <v>87</v>
      </c>
      <c r="D647" s="4">
        <v>732</v>
      </c>
      <c r="E647" s="5">
        <v>3340</v>
      </c>
      <c r="F647" s="1" t="s">
        <v>411</v>
      </c>
      <c r="G647" s="6">
        <v>12852</v>
      </c>
      <c r="H647" s="7">
        <v>7200</v>
      </c>
      <c r="I647" s="8">
        <v>10900</v>
      </c>
    </row>
    <row r="648" spans="1:9" ht="27" x14ac:dyDescent="0.25">
      <c r="A648" s="28">
        <v>1</v>
      </c>
      <c r="B648" s="2" t="s">
        <v>246</v>
      </c>
      <c r="C648" s="3">
        <v>87</v>
      </c>
      <c r="D648" s="4">
        <v>732</v>
      </c>
      <c r="E648" s="5">
        <v>3342</v>
      </c>
      <c r="F648" s="1" t="s">
        <v>412</v>
      </c>
      <c r="G648" s="6">
        <v>34816.425000000003</v>
      </c>
      <c r="H648" s="7">
        <v>19505</v>
      </c>
      <c r="I648" s="8">
        <v>30990</v>
      </c>
    </row>
    <row r="649" spans="1:9" ht="27" x14ac:dyDescent="0.25">
      <c r="A649" s="28">
        <v>3</v>
      </c>
      <c r="B649" s="2" t="s">
        <v>246</v>
      </c>
      <c r="C649" s="3">
        <v>87</v>
      </c>
      <c r="D649" s="4">
        <v>732</v>
      </c>
      <c r="E649" s="5">
        <v>3684</v>
      </c>
      <c r="F649" s="1" t="s">
        <v>413</v>
      </c>
      <c r="G649" s="6">
        <v>12296.865</v>
      </c>
      <c r="H649" s="7">
        <v>6889</v>
      </c>
      <c r="I649" s="8">
        <v>10900</v>
      </c>
    </row>
    <row r="650" spans="1:9" ht="27" x14ac:dyDescent="0.25">
      <c r="A650" s="28">
        <v>2</v>
      </c>
      <c r="B650" s="2" t="s">
        <v>246</v>
      </c>
      <c r="C650" s="3">
        <v>87</v>
      </c>
      <c r="D650" s="4">
        <v>732</v>
      </c>
      <c r="E650" s="5">
        <v>3685</v>
      </c>
      <c r="F650" s="1" t="s">
        <v>414</v>
      </c>
      <c r="G650" s="6">
        <v>11736.375</v>
      </c>
      <c r="H650" s="7">
        <v>6575</v>
      </c>
      <c r="I650" s="8">
        <v>7900</v>
      </c>
    </row>
    <row r="651" spans="1:9" ht="27" x14ac:dyDescent="0.25">
      <c r="A651" s="28">
        <v>2</v>
      </c>
      <c r="B651" s="2" t="s">
        <v>246</v>
      </c>
      <c r="C651" s="3">
        <v>87</v>
      </c>
      <c r="D651" s="4">
        <v>732</v>
      </c>
      <c r="E651" s="5">
        <v>3770</v>
      </c>
      <c r="F651" s="1" t="s">
        <v>415</v>
      </c>
      <c r="G651" s="6">
        <v>933.55500000000006</v>
      </c>
      <c r="H651" s="7">
        <v>523</v>
      </c>
      <c r="I651" s="8">
        <v>990</v>
      </c>
    </row>
    <row r="652" spans="1:9" ht="27" x14ac:dyDescent="0.25">
      <c r="A652" s="28">
        <v>1</v>
      </c>
      <c r="B652" s="2" t="s">
        <v>246</v>
      </c>
      <c r="C652" s="3">
        <v>87</v>
      </c>
      <c r="D652" s="4">
        <v>732</v>
      </c>
      <c r="E652" s="5">
        <v>3800</v>
      </c>
      <c r="F652" s="1" t="s">
        <v>416</v>
      </c>
      <c r="G652" s="6">
        <v>4371.4650000000001</v>
      </c>
      <c r="H652" s="7">
        <v>2449</v>
      </c>
      <c r="I652" s="8">
        <v>3490</v>
      </c>
    </row>
    <row r="653" spans="1:9" ht="27" x14ac:dyDescent="0.25">
      <c r="A653" s="28">
        <v>1</v>
      </c>
      <c r="B653" s="2" t="s">
        <v>246</v>
      </c>
      <c r="C653" s="3">
        <v>87</v>
      </c>
      <c r="D653" s="4">
        <v>732</v>
      </c>
      <c r="E653" s="5">
        <v>3862</v>
      </c>
      <c r="F653" s="1" t="s">
        <v>417</v>
      </c>
      <c r="G653" s="6">
        <v>0</v>
      </c>
      <c r="H653" s="7"/>
      <c r="I653" s="8">
        <v>6900</v>
      </c>
    </row>
    <row r="654" spans="1:9" ht="27" x14ac:dyDescent="0.25">
      <c r="A654" s="28">
        <v>4</v>
      </c>
      <c r="B654" s="2" t="s">
        <v>246</v>
      </c>
      <c r="C654" s="3">
        <v>87</v>
      </c>
      <c r="D654" s="4">
        <v>732</v>
      </c>
      <c r="E654" s="5">
        <v>4020</v>
      </c>
      <c r="F654" s="1" t="s">
        <v>418</v>
      </c>
      <c r="G654" s="6">
        <v>2784.6</v>
      </c>
      <c r="H654" s="7">
        <v>1560</v>
      </c>
      <c r="I654" s="8">
        <v>2490</v>
      </c>
    </row>
    <row r="655" spans="1:9" ht="27" x14ac:dyDescent="0.25">
      <c r="A655" s="28">
        <v>3</v>
      </c>
      <c r="B655" s="2" t="s">
        <v>246</v>
      </c>
      <c r="C655" s="3">
        <v>87</v>
      </c>
      <c r="D655" s="4">
        <v>732</v>
      </c>
      <c r="E655" s="5">
        <v>4013</v>
      </c>
      <c r="F655" s="1" t="s">
        <v>419</v>
      </c>
      <c r="G655" s="6">
        <v>4900</v>
      </c>
      <c r="H655" s="7">
        <f>12443/6</f>
        <v>2073.8333333333335</v>
      </c>
      <c r="I655" s="8">
        <v>3900</v>
      </c>
    </row>
    <row r="656" spans="1:9" ht="27" x14ac:dyDescent="0.25">
      <c r="A656" s="28">
        <v>3</v>
      </c>
      <c r="B656" s="2" t="s">
        <v>246</v>
      </c>
      <c r="C656" s="3">
        <v>87</v>
      </c>
      <c r="D656" s="4">
        <v>732</v>
      </c>
      <c r="E656" s="5">
        <v>4040</v>
      </c>
      <c r="F656" s="1" t="s">
        <v>420</v>
      </c>
      <c r="G656" s="6">
        <v>2393.6849999999999</v>
      </c>
      <c r="H656" s="7">
        <v>1341</v>
      </c>
      <c r="I656" s="8">
        <v>1990</v>
      </c>
    </row>
    <row r="657" spans="1:9" ht="27" x14ac:dyDescent="0.25">
      <c r="A657" s="28">
        <v>4</v>
      </c>
      <c r="B657" s="2" t="s">
        <v>246</v>
      </c>
      <c r="C657" s="3">
        <v>87</v>
      </c>
      <c r="D657" s="4">
        <v>732</v>
      </c>
      <c r="E657" s="5">
        <v>4190</v>
      </c>
      <c r="F657" s="1" t="s">
        <v>421</v>
      </c>
      <c r="G657" s="6">
        <v>29261.504999999997</v>
      </c>
      <c r="H657" s="7">
        <f>49179/3</f>
        <v>16393</v>
      </c>
      <c r="I657" s="8">
        <v>26990</v>
      </c>
    </row>
    <row r="658" spans="1:9" ht="27" x14ac:dyDescent="0.25">
      <c r="A658" s="28">
        <v>2</v>
      </c>
      <c r="B658" s="2" t="s">
        <v>246</v>
      </c>
      <c r="C658" s="3">
        <v>87</v>
      </c>
      <c r="D658" s="4">
        <v>732</v>
      </c>
      <c r="E658" s="5">
        <v>4341</v>
      </c>
      <c r="F658" s="1" t="s">
        <v>422</v>
      </c>
      <c r="G658" s="6">
        <v>20527.5</v>
      </c>
      <c r="H658" s="7">
        <v>11500</v>
      </c>
      <c r="I658" s="8">
        <v>17990</v>
      </c>
    </row>
    <row r="659" spans="1:9" ht="27" x14ac:dyDescent="0.25">
      <c r="A659" s="28">
        <v>1</v>
      </c>
      <c r="B659" s="2" t="s">
        <v>246</v>
      </c>
      <c r="C659" s="3">
        <v>87</v>
      </c>
      <c r="D659" s="4">
        <v>732</v>
      </c>
      <c r="E659" s="5">
        <v>4652</v>
      </c>
      <c r="F659" s="1" t="s">
        <v>423</v>
      </c>
      <c r="G659" s="6">
        <v>4126.92</v>
      </c>
      <c r="H659" s="7">
        <v>2312</v>
      </c>
      <c r="I659" s="8">
        <v>3490</v>
      </c>
    </row>
    <row r="660" spans="1:9" ht="27" x14ac:dyDescent="0.25">
      <c r="A660" s="28">
        <v>2</v>
      </c>
      <c r="B660" s="2" t="s">
        <v>246</v>
      </c>
      <c r="C660" s="3">
        <v>87</v>
      </c>
      <c r="D660" s="4">
        <v>732</v>
      </c>
      <c r="E660" s="5">
        <v>4914</v>
      </c>
      <c r="F660" s="1" t="s">
        <v>424</v>
      </c>
      <c r="G660" s="6">
        <v>32630.394999999997</v>
      </c>
      <c r="H660" s="7">
        <f>54841/3</f>
        <v>18280.333333333332</v>
      </c>
      <c r="I660" s="8">
        <v>29990</v>
      </c>
    </row>
    <row r="661" spans="1:9" ht="27" x14ac:dyDescent="0.25">
      <c r="A661" s="28">
        <v>2</v>
      </c>
      <c r="B661" s="2" t="s">
        <v>246</v>
      </c>
      <c r="C661" s="3">
        <v>87</v>
      </c>
      <c r="D661" s="4">
        <v>732</v>
      </c>
      <c r="E661" s="5">
        <v>4916</v>
      </c>
      <c r="F661" s="1" t="s">
        <v>425</v>
      </c>
      <c r="G661" s="6">
        <v>29452.5</v>
      </c>
      <c r="H661" s="7">
        <f>27500*0.6</f>
        <v>16500</v>
      </c>
      <c r="I661" s="8">
        <v>26990</v>
      </c>
    </row>
    <row r="662" spans="1:9" ht="27" x14ac:dyDescent="0.25">
      <c r="A662" s="28">
        <v>2</v>
      </c>
      <c r="B662" s="2" t="s">
        <v>246</v>
      </c>
      <c r="C662" s="3">
        <v>87</v>
      </c>
      <c r="D662" s="4">
        <v>732</v>
      </c>
      <c r="E662" s="5">
        <v>4920</v>
      </c>
      <c r="F662" s="1" t="s">
        <v>426</v>
      </c>
      <c r="G662" s="6">
        <v>38379.284999999996</v>
      </c>
      <c r="H662" s="7">
        <v>21501</v>
      </c>
      <c r="I662" s="8">
        <v>34990</v>
      </c>
    </row>
    <row r="663" spans="1:9" ht="27" x14ac:dyDescent="0.25">
      <c r="A663" s="28">
        <v>1</v>
      </c>
      <c r="B663" s="2" t="s">
        <v>246</v>
      </c>
      <c r="C663" s="3">
        <v>87</v>
      </c>
      <c r="D663" s="4">
        <v>732</v>
      </c>
      <c r="E663" s="5">
        <v>4922</v>
      </c>
      <c r="F663" s="1" t="s">
        <v>427</v>
      </c>
      <c r="G663" s="6">
        <v>41802.914999999994</v>
      </c>
      <c r="H663" s="7">
        <v>23419</v>
      </c>
      <c r="I663" s="8">
        <v>37990</v>
      </c>
    </row>
    <row r="664" spans="1:9" ht="27" x14ac:dyDescent="0.25">
      <c r="A664" s="28">
        <v>1</v>
      </c>
      <c r="B664" s="2" t="s">
        <v>246</v>
      </c>
      <c r="C664" s="3">
        <v>87</v>
      </c>
      <c r="D664" s="4">
        <v>732</v>
      </c>
      <c r="E664" s="5">
        <v>4923</v>
      </c>
      <c r="F664" s="1" t="s">
        <v>428</v>
      </c>
      <c r="G664" s="6">
        <v>50736.84</v>
      </c>
      <c r="H664" s="7">
        <v>28424</v>
      </c>
      <c r="I664" s="8">
        <v>45990</v>
      </c>
    </row>
    <row r="665" spans="1:9" ht="27" x14ac:dyDescent="0.25">
      <c r="A665" s="28">
        <v>2</v>
      </c>
      <c r="B665" s="2" t="s">
        <v>246</v>
      </c>
      <c r="C665" s="3">
        <v>87</v>
      </c>
      <c r="D665" s="4">
        <v>732</v>
      </c>
      <c r="E665" s="5">
        <v>4936</v>
      </c>
      <c r="F665" s="1" t="s">
        <v>429</v>
      </c>
      <c r="G665" s="6">
        <v>38379.284999999996</v>
      </c>
      <c r="H665" s="7">
        <v>21501</v>
      </c>
      <c r="I665" s="8">
        <v>34990</v>
      </c>
    </row>
    <row r="666" spans="1:9" ht="27" x14ac:dyDescent="0.25">
      <c r="A666" s="28">
        <v>1</v>
      </c>
      <c r="B666" s="2" t="s">
        <v>246</v>
      </c>
      <c r="C666" s="3">
        <v>87</v>
      </c>
      <c r="D666" s="4">
        <v>732</v>
      </c>
      <c r="E666" s="5">
        <v>4932</v>
      </c>
      <c r="F666" s="1" t="s">
        <v>430</v>
      </c>
      <c r="G666" s="6">
        <v>41802.914999999994</v>
      </c>
      <c r="H666" s="7">
        <v>23419</v>
      </c>
      <c r="I666" s="8">
        <v>37990</v>
      </c>
    </row>
    <row r="667" spans="1:9" ht="27" x14ac:dyDescent="0.25">
      <c r="A667" s="28">
        <v>1</v>
      </c>
      <c r="B667" s="2" t="s">
        <v>246</v>
      </c>
      <c r="C667" s="3">
        <v>87</v>
      </c>
      <c r="D667" s="4">
        <v>732</v>
      </c>
      <c r="E667" s="5">
        <v>4924</v>
      </c>
      <c r="F667" s="1" t="s">
        <v>431</v>
      </c>
      <c r="G667" s="6">
        <v>50736.84</v>
      </c>
      <c r="H667" s="7">
        <v>28424</v>
      </c>
      <c r="I667" s="8">
        <v>45990</v>
      </c>
    </row>
    <row r="668" spans="1:9" ht="27" x14ac:dyDescent="0.25">
      <c r="A668" s="28">
        <v>3</v>
      </c>
      <c r="B668" s="2" t="s">
        <v>246</v>
      </c>
      <c r="C668" s="3">
        <v>87</v>
      </c>
      <c r="D668" s="4">
        <v>732</v>
      </c>
      <c r="E668" s="5">
        <v>5030</v>
      </c>
      <c r="F668" s="1" t="s">
        <v>432</v>
      </c>
      <c r="G668" s="6">
        <v>35521.5</v>
      </c>
      <c r="H668" s="7">
        <v>19900</v>
      </c>
      <c r="I668" s="8">
        <v>31990</v>
      </c>
    </row>
    <row r="669" spans="1:9" ht="27" x14ac:dyDescent="0.25">
      <c r="A669" s="28">
        <v>1</v>
      </c>
      <c r="B669" s="2" t="s">
        <v>246</v>
      </c>
      <c r="C669" s="3">
        <v>87</v>
      </c>
      <c r="D669" s="4">
        <v>732</v>
      </c>
      <c r="E669" s="5">
        <v>5270</v>
      </c>
      <c r="F669" s="1" t="s">
        <v>433</v>
      </c>
      <c r="G669" s="6">
        <v>0</v>
      </c>
      <c r="H669" s="7">
        <v>0</v>
      </c>
      <c r="I669" s="8">
        <v>2900</v>
      </c>
    </row>
    <row r="670" spans="1:9" ht="27" x14ac:dyDescent="0.25">
      <c r="A670" s="28">
        <v>3</v>
      </c>
      <c r="B670" s="2" t="s">
        <v>246</v>
      </c>
      <c r="C670" s="3">
        <v>87</v>
      </c>
      <c r="D670" s="4">
        <v>732</v>
      </c>
      <c r="E670" s="5">
        <v>5934</v>
      </c>
      <c r="F670" s="1" t="s">
        <v>434</v>
      </c>
      <c r="G670" s="6">
        <v>43714.649999999994</v>
      </c>
      <c r="H670" s="7">
        <v>24490</v>
      </c>
      <c r="I670" s="8">
        <v>38990</v>
      </c>
    </row>
    <row r="671" spans="1:9" ht="27" x14ac:dyDescent="0.25">
      <c r="A671" s="28">
        <v>3</v>
      </c>
      <c r="B671" s="2" t="s">
        <v>246</v>
      </c>
      <c r="C671" s="3">
        <v>87</v>
      </c>
      <c r="D671" s="4">
        <v>732</v>
      </c>
      <c r="E671" s="5">
        <v>5933</v>
      </c>
      <c r="F671" s="1" t="s">
        <v>435</v>
      </c>
      <c r="G671" s="6">
        <v>57048.600000000006</v>
      </c>
      <c r="H671" s="7">
        <v>31960</v>
      </c>
      <c r="I671" s="8">
        <v>50990</v>
      </c>
    </row>
    <row r="672" spans="1:9" ht="27" x14ac:dyDescent="0.25">
      <c r="A672" s="28">
        <v>1</v>
      </c>
      <c r="B672" s="2" t="s">
        <v>246</v>
      </c>
      <c r="C672" s="3">
        <v>87</v>
      </c>
      <c r="D672" s="4">
        <v>732</v>
      </c>
      <c r="E672" s="5">
        <v>6260</v>
      </c>
      <c r="F672" s="1" t="s">
        <v>436</v>
      </c>
      <c r="G672" s="6">
        <v>17778.599999999999</v>
      </c>
      <c r="H672" s="7">
        <v>9960</v>
      </c>
      <c r="I672" s="8">
        <v>15990</v>
      </c>
    </row>
    <row r="673" spans="1:9" ht="27" x14ac:dyDescent="0.25">
      <c r="A673" s="28">
        <v>2</v>
      </c>
      <c r="B673" s="2" t="s">
        <v>246</v>
      </c>
      <c r="C673" s="3">
        <v>87</v>
      </c>
      <c r="D673" s="4">
        <v>732</v>
      </c>
      <c r="E673" s="5">
        <v>6290</v>
      </c>
      <c r="F673" s="1" t="s">
        <v>437</v>
      </c>
      <c r="G673" s="6">
        <v>12964.454999999998</v>
      </c>
      <c r="H673" s="7">
        <v>7263</v>
      </c>
      <c r="I673" s="8">
        <v>10900</v>
      </c>
    </row>
    <row r="674" spans="1:9" ht="27" x14ac:dyDescent="0.25">
      <c r="A674" s="28">
        <v>1</v>
      </c>
      <c r="B674" s="2" t="s">
        <v>246</v>
      </c>
      <c r="C674" s="3">
        <v>87</v>
      </c>
      <c r="D674" s="4">
        <v>732</v>
      </c>
      <c r="E674" s="5">
        <v>6650</v>
      </c>
      <c r="F674" s="1" t="s">
        <v>438</v>
      </c>
      <c r="G674" s="6">
        <v>26334.105</v>
      </c>
      <c r="H674" s="7">
        <v>14753</v>
      </c>
      <c r="I674" s="8">
        <v>22990</v>
      </c>
    </row>
    <row r="675" spans="1:9" ht="27" x14ac:dyDescent="0.25">
      <c r="A675" s="28">
        <v>2</v>
      </c>
      <c r="B675" s="2" t="s">
        <v>246</v>
      </c>
      <c r="C675" s="3">
        <v>87</v>
      </c>
      <c r="D675" s="4">
        <v>732</v>
      </c>
      <c r="E675" s="5">
        <v>6680</v>
      </c>
      <c r="F675" s="1" t="s">
        <v>439</v>
      </c>
      <c r="G675" s="6">
        <v>34872.652499999997</v>
      </c>
      <c r="H675" s="7">
        <f>39073/2</f>
        <v>19536.5</v>
      </c>
      <c r="I675" s="8">
        <v>30990</v>
      </c>
    </row>
    <row r="676" spans="1:9" ht="27" x14ac:dyDescent="0.25">
      <c r="A676" s="28">
        <v>3</v>
      </c>
      <c r="B676" s="2" t="s">
        <v>246</v>
      </c>
      <c r="C676" s="3">
        <v>87</v>
      </c>
      <c r="D676" s="4">
        <v>732</v>
      </c>
      <c r="E676" s="5">
        <v>6770</v>
      </c>
      <c r="F676" s="1" t="s">
        <v>440</v>
      </c>
      <c r="G676" s="6">
        <v>36521.1</v>
      </c>
      <c r="H676" s="7">
        <v>20460</v>
      </c>
      <c r="I676" s="8">
        <v>32990</v>
      </c>
    </row>
    <row r="677" spans="1:9" ht="27" x14ac:dyDescent="0.25">
      <c r="A677" s="28">
        <v>6</v>
      </c>
      <c r="B677" s="2" t="s">
        <v>246</v>
      </c>
      <c r="C677" s="3">
        <v>87</v>
      </c>
      <c r="D677" s="4">
        <v>732</v>
      </c>
      <c r="E677" s="5">
        <v>6830</v>
      </c>
      <c r="F677" s="1" t="s">
        <v>441</v>
      </c>
      <c r="G677" s="6">
        <v>26334.105</v>
      </c>
      <c r="H677" s="7">
        <v>14753</v>
      </c>
      <c r="I677" s="8">
        <v>22990</v>
      </c>
    </row>
    <row r="678" spans="1:9" ht="27" x14ac:dyDescent="0.25">
      <c r="A678" s="28">
        <v>1</v>
      </c>
      <c r="B678" s="2" t="s">
        <v>246</v>
      </c>
      <c r="C678" s="3">
        <v>87</v>
      </c>
      <c r="D678" s="4">
        <v>732</v>
      </c>
      <c r="E678" s="5">
        <v>6860</v>
      </c>
      <c r="F678" s="1" t="s">
        <v>442</v>
      </c>
      <c r="G678" s="6">
        <v>34872.652499999997</v>
      </c>
      <c r="H678" s="7">
        <f>39073/2</f>
        <v>19536.5</v>
      </c>
      <c r="I678" s="8">
        <v>30990</v>
      </c>
    </row>
    <row r="679" spans="1:9" ht="27" x14ac:dyDescent="0.25">
      <c r="A679" s="28">
        <v>1</v>
      </c>
      <c r="B679" s="2" t="s">
        <v>246</v>
      </c>
      <c r="C679" s="3">
        <v>87</v>
      </c>
      <c r="D679" s="4">
        <v>732</v>
      </c>
      <c r="E679" s="5">
        <v>6950</v>
      </c>
      <c r="F679" s="1" t="s">
        <v>443</v>
      </c>
      <c r="G679" s="6">
        <v>36521.1</v>
      </c>
      <c r="H679" s="7">
        <v>20460</v>
      </c>
      <c r="I679" s="8">
        <v>32990</v>
      </c>
    </row>
    <row r="680" spans="1:9" ht="27" x14ac:dyDescent="0.25">
      <c r="A680" s="28">
        <v>1</v>
      </c>
      <c r="B680" s="2" t="s">
        <v>246</v>
      </c>
      <c r="C680" s="3">
        <v>87</v>
      </c>
      <c r="D680" s="4">
        <v>732</v>
      </c>
      <c r="E680" s="5">
        <v>6960</v>
      </c>
      <c r="F680" s="1" t="s">
        <v>444</v>
      </c>
      <c r="G680" s="6">
        <v>32112.149999999998</v>
      </c>
      <c r="H680" s="7">
        <v>17990</v>
      </c>
      <c r="I680" s="8">
        <v>28990</v>
      </c>
    </row>
    <row r="681" spans="1:9" ht="27" x14ac:dyDescent="0.25">
      <c r="A681" s="28">
        <v>4</v>
      </c>
      <c r="B681" s="2" t="s">
        <v>721</v>
      </c>
      <c r="C681" s="3">
        <v>87</v>
      </c>
      <c r="D681" s="4">
        <v>750</v>
      </c>
      <c r="E681" s="5">
        <v>600</v>
      </c>
      <c r="F681" s="1" t="s">
        <v>722</v>
      </c>
      <c r="G681" s="6">
        <v>18447.0825</v>
      </c>
      <c r="H681" s="7">
        <f>20669/2</f>
        <v>10334.5</v>
      </c>
      <c r="I681" s="8">
        <v>15990</v>
      </c>
    </row>
    <row r="682" spans="1:9" ht="27" x14ac:dyDescent="0.25">
      <c r="A682" s="28">
        <v>1</v>
      </c>
      <c r="B682" s="2" t="s">
        <v>721</v>
      </c>
      <c r="C682" s="3">
        <v>87</v>
      </c>
      <c r="D682" s="4">
        <v>750</v>
      </c>
      <c r="E682" s="5">
        <v>700</v>
      </c>
      <c r="F682" s="1" t="s">
        <v>723</v>
      </c>
      <c r="G682" s="6">
        <v>18447.0825</v>
      </c>
      <c r="H682" s="7">
        <f>20669/2</f>
        <v>10334.5</v>
      </c>
      <c r="I682" s="8">
        <v>15990</v>
      </c>
    </row>
    <row r="683" spans="1:9" ht="27" x14ac:dyDescent="0.25">
      <c r="A683" s="28">
        <v>2</v>
      </c>
      <c r="B683" s="2" t="s">
        <v>721</v>
      </c>
      <c r="C683" s="3">
        <v>87</v>
      </c>
      <c r="D683" s="4">
        <v>750</v>
      </c>
      <c r="E683" s="5">
        <v>710</v>
      </c>
      <c r="F683" s="1" t="s">
        <v>724</v>
      </c>
      <c r="G683" s="6">
        <v>23490.6</v>
      </c>
      <c r="H683" s="7">
        <v>13160</v>
      </c>
      <c r="I683" s="8">
        <v>19990</v>
      </c>
    </row>
    <row r="684" spans="1:9" ht="27" x14ac:dyDescent="0.25">
      <c r="A684" s="28">
        <v>3</v>
      </c>
      <c r="B684" s="2" t="s">
        <v>721</v>
      </c>
      <c r="C684" s="3">
        <v>87</v>
      </c>
      <c r="D684" s="4">
        <v>750</v>
      </c>
      <c r="E684" s="5">
        <v>800</v>
      </c>
      <c r="F684" s="1" t="s">
        <v>725</v>
      </c>
      <c r="G684" s="6">
        <v>6233.2199999999993</v>
      </c>
      <c r="H684" s="7">
        <v>3492</v>
      </c>
      <c r="I684" s="8">
        <v>5490</v>
      </c>
    </row>
    <row r="685" spans="1:9" ht="27" x14ac:dyDescent="0.25">
      <c r="A685" s="28">
        <v>2</v>
      </c>
      <c r="B685" s="2" t="s">
        <v>721</v>
      </c>
      <c r="C685" s="3">
        <v>87</v>
      </c>
      <c r="D685" s="4">
        <v>750</v>
      </c>
      <c r="E685" s="5">
        <v>750</v>
      </c>
      <c r="F685" s="1" t="s">
        <v>726</v>
      </c>
      <c r="G685" s="6">
        <v>6222.51</v>
      </c>
      <c r="H685" s="7">
        <v>3486</v>
      </c>
      <c r="I685" s="8">
        <v>5490</v>
      </c>
    </row>
    <row r="686" spans="1:9" ht="27" x14ac:dyDescent="0.25">
      <c r="A686" s="28">
        <v>1</v>
      </c>
      <c r="B686" s="2" t="s">
        <v>721</v>
      </c>
      <c r="C686" s="3">
        <v>87</v>
      </c>
      <c r="D686" s="4">
        <v>750</v>
      </c>
      <c r="E686" s="5">
        <v>1000</v>
      </c>
      <c r="F686" s="1" t="s">
        <v>727</v>
      </c>
      <c r="G686" s="6">
        <v>6233.2199999999993</v>
      </c>
      <c r="H686" s="7">
        <v>3492</v>
      </c>
      <c r="I686" s="8">
        <v>5490</v>
      </c>
    </row>
    <row r="687" spans="1:9" ht="27" x14ac:dyDescent="0.25">
      <c r="A687" s="28">
        <v>1</v>
      </c>
      <c r="B687" s="2" t="s">
        <v>721</v>
      </c>
      <c r="C687" s="3">
        <v>87</v>
      </c>
      <c r="D687" s="4">
        <v>750</v>
      </c>
      <c r="E687" s="5">
        <v>950</v>
      </c>
      <c r="F687" s="1" t="s">
        <v>728</v>
      </c>
      <c r="G687" s="6">
        <v>6222.51</v>
      </c>
      <c r="H687" s="7">
        <v>3486</v>
      </c>
      <c r="I687" s="8">
        <v>5490</v>
      </c>
    </row>
    <row r="688" spans="1:9" ht="27" x14ac:dyDescent="0.25">
      <c r="A688" s="28">
        <v>1</v>
      </c>
      <c r="B688" s="2" t="s">
        <v>721</v>
      </c>
      <c r="C688" s="3">
        <v>87</v>
      </c>
      <c r="D688" s="4">
        <v>750</v>
      </c>
      <c r="E688" s="5">
        <v>1200</v>
      </c>
      <c r="F688" s="1" t="s">
        <v>729</v>
      </c>
      <c r="G688" s="6">
        <v>40374.915000000001</v>
      </c>
      <c r="H688" s="7">
        <v>22619</v>
      </c>
      <c r="I688" s="8">
        <v>35990</v>
      </c>
    </row>
    <row r="689" spans="1:9" ht="27" x14ac:dyDescent="0.25">
      <c r="A689" s="28">
        <v>1</v>
      </c>
      <c r="B689" s="2" t="s">
        <v>721</v>
      </c>
      <c r="C689" s="3">
        <v>87</v>
      </c>
      <c r="D689" s="4">
        <v>750</v>
      </c>
      <c r="E689" s="5">
        <v>1250</v>
      </c>
      <c r="F689" s="1" t="s">
        <v>730</v>
      </c>
      <c r="G689" s="6">
        <v>15213.554999999998</v>
      </c>
      <c r="H689" s="7">
        <v>8523</v>
      </c>
      <c r="I689" s="8">
        <v>13490</v>
      </c>
    </row>
    <row r="690" spans="1:9" ht="27" x14ac:dyDescent="0.25">
      <c r="A690" s="28">
        <v>1</v>
      </c>
      <c r="B690" s="2" t="s">
        <v>721</v>
      </c>
      <c r="C690" s="3">
        <v>87</v>
      </c>
      <c r="D690" s="4">
        <v>750</v>
      </c>
      <c r="E690" s="5">
        <v>1300</v>
      </c>
      <c r="F690" s="1" t="s">
        <v>731</v>
      </c>
      <c r="G690" s="6">
        <v>19626.074999999997</v>
      </c>
      <c r="H690" s="7">
        <v>10995</v>
      </c>
      <c r="I690" s="8">
        <v>16490</v>
      </c>
    </row>
    <row r="691" spans="1:9" ht="27" x14ac:dyDescent="0.25">
      <c r="A691" s="28">
        <v>1</v>
      </c>
      <c r="B691" s="2" t="s">
        <v>721</v>
      </c>
      <c r="C691" s="3">
        <v>87</v>
      </c>
      <c r="D691" s="4">
        <v>750</v>
      </c>
      <c r="E691" s="5">
        <v>1450</v>
      </c>
      <c r="F691" s="1" t="s">
        <v>732</v>
      </c>
      <c r="G691" s="6">
        <v>15213.554999999998</v>
      </c>
      <c r="H691" s="7">
        <v>8523</v>
      </c>
      <c r="I691" s="8">
        <v>13490</v>
      </c>
    </row>
    <row r="692" spans="1:9" ht="27" x14ac:dyDescent="0.25">
      <c r="A692" s="28">
        <v>1</v>
      </c>
      <c r="B692" s="2" t="s">
        <v>721</v>
      </c>
      <c r="C692" s="3">
        <v>87</v>
      </c>
      <c r="D692" s="4">
        <v>750</v>
      </c>
      <c r="E692" s="5">
        <v>1500</v>
      </c>
      <c r="F692" s="1" t="s">
        <v>733</v>
      </c>
      <c r="G692" s="6">
        <v>19626.074999999997</v>
      </c>
      <c r="H692" s="7">
        <v>10995</v>
      </c>
      <c r="I692" s="8">
        <v>16490</v>
      </c>
    </row>
    <row r="693" spans="1:9" ht="27" x14ac:dyDescent="0.25">
      <c r="A693" s="28">
        <v>1</v>
      </c>
      <c r="B693" s="2" t="s">
        <v>721</v>
      </c>
      <c r="C693" s="3">
        <v>87</v>
      </c>
      <c r="D693" s="4">
        <v>750</v>
      </c>
      <c r="E693" s="5">
        <v>2010</v>
      </c>
      <c r="F693" s="1" t="s">
        <v>734</v>
      </c>
      <c r="G693" s="6">
        <v>5408.5499999999993</v>
      </c>
      <c r="H693" s="7">
        <v>3030</v>
      </c>
      <c r="I693" s="8">
        <v>3490</v>
      </c>
    </row>
    <row r="694" spans="1:9" ht="27" x14ac:dyDescent="0.25">
      <c r="A694" s="28">
        <v>2</v>
      </c>
      <c r="B694" s="2" t="s">
        <v>721</v>
      </c>
      <c r="C694" s="3">
        <v>87</v>
      </c>
      <c r="D694" s="4">
        <v>750</v>
      </c>
      <c r="E694" s="5">
        <v>2015</v>
      </c>
      <c r="F694" s="1" t="s">
        <v>735</v>
      </c>
      <c r="G694" s="6">
        <v>5408.5499999999993</v>
      </c>
      <c r="H694" s="7">
        <v>3030</v>
      </c>
      <c r="I694" s="8">
        <v>3490</v>
      </c>
    </row>
    <row r="695" spans="1:9" ht="27" x14ac:dyDescent="0.25">
      <c r="A695" s="28">
        <v>1</v>
      </c>
      <c r="B695" s="2" t="s">
        <v>721</v>
      </c>
      <c r="C695" s="3">
        <v>87</v>
      </c>
      <c r="D695" s="4">
        <v>750</v>
      </c>
      <c r="E695" s="5">
        <v>2025</v>
      </c>
      <c r="F695" s="1" t="s">
        <v>736</v>
      </c>
      <c r="G695" s="6">
        <v>5408.5499999999993</v>
      </c>
      <c r="H695" s="7">
        <v>3030</v>
      </c>
      <c r="I695" s="8">
        <v>3490</v>
      </c>
    </row>
    <row r="696" spans="1:9" ht="27" x14ac:dyDescent="0.25">
      <c r="A696" s="28">
        <v>1</v>
      </c>
      <c r="B696" s="2" t="s">
        <v>721</v>
      </c>
      <c r="C696" s="3">
        <v>87</v>
      </c>
      <c r="D696" s="4">
        <v>750</v>
      </c>
      <c r="E696" s="5">
        <v>2300</v>
      </c>
      <c r="F696" s="17" t="s">
        <v>737</v>
      </c>
      <c r="G696" s="6">
        <v>9496.1999999999989</v>
      </c>
      <c r="H696" s="7">
        <v>5320</v>
      </c>
      <c r="I696" s="8">
        <v>6990</v>
      </c>
    </row>
    <row r="697" spans="1:9" ht="27" x14ac:dyDescent="0.25">
      <c r="A697" s="28">
        <v>2</v>
      </c>
      <c r="B697" s="2" t="s">
        <v>721</v>
      </c>
      <c r="C697" s="3">
        <v>87</v>
      </c>
      <c r="D697" s="4">
        <v>750</v>
      </c>
      <c r="E697" s="5">
        <v>2350</v>
      </c>
      <c r="F697" s="1" t="s">
        <v>738</v>
      </c>
      <c r="G697" s="6">
        <v>6299.2650000000003</v>
      </c>
      <c r="H697" s="7">
        <v>3529</v>
      </c>
      <c r="I697" s="8">
        <v>5490</v>
      </c>
    </row>
    <row r="698" spans="1:9" ht="27" x14ac:dyDescent="0.25">
      <c r="A698" s="28">
        <v>3</v>
      </c>
      <c r="B698" s="2" t="s">
        <v>721</v>
      </c>
      <c r="C698" s="3">
        <v>87</v>
      </c>
      <c r="D698" s="4">
        <v>750</v>
      </c>
      <c r="E698" s="5">
        <v>3100</v>
      </c>
      <c r="F698" s="1" t="s">
        <v>739</v>
      </c>
      <c r="G698" s="6">
        <v>23235.345000000001</v>
      </c>
      <c r="H698" s="7">
        <v>13017</v>
      </c>
      <c r="I698" s="8">
        <v>19990</v>
      </c>
    </row>
    <row r="699" spans="1:9" ht="27" x14ac:dyDescent="0.25">
      <c r="A699" s="28">
        <v>1</v>
      </c>
      <c r="B699" s="2" t="s">
        <v>721</v>
      </c>
      <c r="C699" s="3">
        <v>87</v>
      </c>
      <c r="D699" s="4">
        <v>750</v>
      </c>
      <c r="E699" s="5">
        <v>3150</v>
      </c>
      <c r="F699" s="1" t="s">
        <v>740</v>
      </c>
      <c r="G699" s="6">
        <v>28560</v>
      </c>
      <c r="H699" s="7">
        <v>16000</v>
      </c>
      <c r="I699" s="8">
        <v>24490</v>
      </c>
    </row>
    <row r="700" spans="1:9" ht="27" x14ac:dyDescent="0.25">
      <c r="A700" s="28">
        <v>1</v>
      </c>
      <c r="B700" s="2" t="s">
        <v>721</v>
      </c>
      <c r="C700" s="3">
        <v>87</v>
      </c>
      <c r="D700" s="4">
        <v>750</v>
      </c>
      <c r="E700" s="5">
        <v>3300</v>
      </c>
      <c r="F700" s="1" t="s">
        <v>741</v>
      </c>
      <c r="G700" s="6">
        <v>23235.345000000001</v>
      </c>
      <c r="H700" s="7">
        <v>13017</v>
      </c>
      <c r="I700" s="8">
        <v>19990</v>
      </c>
    </row>
    <row r="701" spans="1:9" ht="27" x14ac:dyDescent="0.25">
      <c r="A701" s="28">
        <v>2</v>
      </c>
      <c r="B701" s="2" t="s">
        <v>721</v>
      </c>
      <c r="C701" s="3">
        <v>87</v>
      </c>
      <c r="D701" s="4">
        <v>750</v>
      </c>
      <c r="E701" s="5">
        <v>3350</v>
      </c>
      <c r="F701" s="1" t="s">
        <v>742</v>
      </c>
      <c r="G701" s="6">
        <v>28560</v>
      </c>
      <c r="H701" s="7">
        <v>16000</v>
      </c>
      <c r="I701" s="8">
        <v>24490</v>
      </c>
    </row>
    <row r="702" spans="1:9" ht="27" x14ac:dyDescent="0.25">
      <c r="A702" s="28">
        <v>2</v>
      </c>
      <c r="B702" s="2" t="s">
        <v>721</v>
      </c>
      <c r="C702" s="3">
        <v>87</v>
      </c>
      <c r="D702" s="4">
        <v>750</v>
      </c>
      <c r="E702" s="5">
        <v>3500</v>
      </c>
      <c r="F702" s="1" t="s">
        <v>743</v>
      </c>
      <c r="G702" s="6">
        <v>24547.32</v>
      </c>
      <c r="H702" s="7">
        <v>13752</v>
      </c>
      <c r="I702" s="8">
        <v>21490</v>
      </c>
    </row>
    <row r="703" spans="1:9" ht="27" x14ac:dyDescent="0.25">
      <c r="A703" s="28">
        <v>1</v>
      </c>
      <c r="B703" s="2" t="s">
        <v>721</v>
      </c>
      <c r="C703" s="3">
        <v>87</v>
      </c>
      <c r="D703" s="4">
        <v>750</v>
      </c>
      <c r="E703" s="5">
        <v>3650</v>
      </c>
      <c r="F703" s="1" t="s">
        <v>744</v>
      </c>
      <c r="G703" s="6">
        <v>26999.909999999996</v>
      </c>
      <c r="H703" s="7">
        <v>15126</v>
      </c>
      <c r="I703" s="8">
        <v>23490</v>
      </c>
    </row>
    <row r="704" spans="1:9" ht="27" x14ac:dyDescent="0.25">
      <c r="A704" s="28">
        <v>1</v>
      </c>
      <c r="B704" s="2" t="s">
        <v>721</v>
      </c>
      <c r="C704" s="3">
        <v>87</v>
      </c>
      <c r="D704" s="4">
        <v>750</v>
      </c>
      <c r="E704" s="5">
        <v>3730</v>
      </c>
      <c r="F704" s="1" t="s">
        <v>745</v>
      </c>
      <c r="G704" s="6">
        <v>4223.3099999999995</v>
      </c>
      <c r="H704" s="7">
        <v>2366</v>
      </c>
      <c r="I704" s="8">
        <v>3490</v>
      </c>
    </row>
    <row r="705" spans="1:9" ht="27" x14ac:dyDescent="0.25">
      <c r="A705" s="28">
        <v>2</v>
      </c>
      <c r="B705" s="2" t="s">
        <v>776</v>
      </c>
      <c r="C705" s="3">
        <v>87</v>
      </c>
      <c r="D705" s="4">
        <v>753</v>
      </c>
      <c r="E705" s="5">
        <v>1206</v>
      </c>
      <c r="F705" s="1" t="s">
        <v>777</v>
      </c>
      <c r="G705" s="6">
        <v>7379.6183999999994</v>
      </c>
      <c r="H705" s="7">
        <v>4134.24</v>
      </c>
      <c r="I705" s="8">
        <v>5490</v>
      </c>
    </row>
    <row r="706" spans="1:9" ht="27" x14ac:dyDescent="0.25">
      <c r="A706" s="28">
        <v>2</v>
      </c>
      <c r="B706" s="2" t="s">
        <v>776</v>
      </c>
      <c r="C706" s="3">
        <v>87</v>
      </c>
      <c r="D706" s="4">
        <v>753</v>
      </c>
      <c r="E706" s="5">
        <v>1298</v>
      </c>
      <c r="F706" s="1" t="s">
        <v>778</v>
      </c>
      <c r="G706" s="6">
        <v>5924.4149999999991</v>
      </c>
      <c r="H706" s="7">
        <v>3319</v>
      </c>
      <c r="I706" s="8">
        <v>3990</v>
      </c>
    </row>
    <row r="707" spans="1:9" ht="27" x14ac:dyDescent="0.25">
      <c r="A707" s="28">
        <v>1</v>
      </c>
      <c r="B707" s="2" t="s">
        <v>776</v>
      </c>
      <c r="C707" s="3">
        <v>87</v>
      </c>
      <c r="D707" s="4">
        <v>753</v>
      </c>
      <c r="E707" s="5">
        <v>1692</v>
      </c>
      <c r="F707" s="1" t="s">
        <v>779</v>
      </c>
      <c r="G707" s="6">
        <v>12852</v>
      </c>
      <c r="H707" s="18">
        <v>7200</v>
      </c>
      <c r="I707" s="8">
        <v>10900</v>
      </c>
    </row>
    <row r="708" spans="1:9" ht="27" x14ac:dyDescent="0.25">
      <c r="A708" s="28">
        <v>2</v>
      </c>
      <c r="B708" s="2" t="s">
        <v>776</v>
      </c>
      <c r="C708" s="3">
        <v>87</v>
      </c>
      <c r="D708" s="4">
        <v>753</v>
      </c>
      <c r="E708" s="5">
        <v>1307</v>
      </c>
      <c r="F708" s="1" t="s">
        <v>780</v>
      </c>
      <c r="G708" s="6">
        <v>19900</v>
      </c>
      <c r="H708" s="7">
        <f>27285/2</f>
        <v>13642.5</v>
      </c>
      <c r="I708" s="8">
        <v>21490</v>
      </c>
    </row>
    <row r="709" spans="1:9" ht="27" x14ac:dyDescent="0.25">
      <c r="A709" s="28">
        <v>1</v>
      </c>
      <c r="B709" s="2" t="s">
        <v>776</v>
      </c>
      <c r="C709" s="3">
        <v>87</v>
      </c>
      <c r="D709" s="4">
        <v>753</v>
      </c>
      <c r="E709" s="5">
        <v>1309</v>
      </c>
      <c r="F709" s="1" t="s">
        <v>781</v>
      </c>
      <c r="G709" s="6">
        <v>19900</v>
      </c>
      <c r="H709" s="7">
        <f>27285/2</f>
        <v>13642.5</v>
      </c>
      <c r="I709" s="8">
        <v>21490</v>
      </c>
    </row>
    <row r="710" spans="1:9" ht="27" x14ac:dyDescent="0.25">
      <c r="A710" s="28">
        <v>1</v>
      </c>
      <c r="B710" s="2" t="s">
        <v>776</v>
      </c>
      <c r="C710" s="3">
        <v>87</v>
      </c>
      <c r="D710" s="4">
        <v>753</v>
      </c>
      <c r="E710" s="5">
        <v>1310</v>
      </c>
      <c r="F710" s="1" t="s">
        <v>782</v>
      </c>
      <c r="G710" s="6">
        <v>6001.17</v>
      </c>
      <c r="H710" s="7">
        <v>3362</v>
      </c>
      <c r="I710" s="8">
        <v>4900</v>
      </c>
    </row>
    <row r="711" spans="1:9" ht="27" x14ac:dyDescent="0.25">
      <c r="A711" s="28">
        <v>1</v>
      </c>
      <c r="B711" s="2" t="s">
        <v>776</v>
      </c>
      <c r="C711" s="3">
        <v>87</v>
      </c>
      <c r="D711" s="4">
        <v>753</v>
      </c>
      <c r="E711" s="5">
        <v>1405</v>
      </c>
      <c r="F711" s="1" t="s">
        <v>783</v>
      </c>
      <c r="G711" s="6">
        <v>24882.899999999998</v>
      </c>
      <c r="H711" s="7">
        <v>13940</v>
      </c>
      <c r="I711" s="8">
        <v>21490</v>
      </c>
    </row>
    <row r="712" spans="1:9" ht="27" x14ac:dyDescent="0.25">
      <c r="A712" s="28">
        <v>1</v>
      </c>
      <c r="B712" s="2" t="s">
        <v>776</v>
      </c>
      <c r="C712" s="3">
        <v>87</v>
      </c>
      <c r="D712" s="4">
        <v>753</v>
      </c>
      <c r="E712" s="5">
        <v>1401</v>
      </c>
      <c r="F712" s="1" t="s">
        <v>784</v>
      </c>
      <c r="G712" s="6">
        <v>29809.5</v>
      </c>
      <c r="H712" s="7">
        <v>16700</v>
      </c>
      <c r="I712" s="8">
        <v>26990</v>
      </c>
    </row>
    <row r="713" spans="1:9" ht="27" x14ac:dyDescent="0.25">
      <c r="A713" s="28">
        <v>1</v>
      </c>
      <c r="B713" s="2" t="s">
        <v>776</v>
      </c>
      <c r="C713" s="3">
        <v>87</v>
      </c>
      <c r="D713" s="4">
        <v>753</v>
      </c>
      <c r="E713" s="5">
        <v>1400</v>
      </c>
      <c r="F713" s="1" t="s">
        <v>785</v>
      </c>
      <c r="G713" s="6">
        <v>22705.628399999998</v>
      </c>
      <c r="H713" s="7">
        <v>12720.24</v>
      </c>
      <c r="I713" s="8">
        <v>19490</v>
      </c>
    </row>
    <row r="714" spans="1:9" ht="27" x14ac:dyDescent="0.25">
      <c r="A714" s="28">
        <v>2</v>
      </c>
      <c r="B714" s="2" t="s">
        <v>776</v>
      </c>
      <c r="C714" s="3">
        <v>87</v>
      </c>
      <c r="D714" s="4">
        <v>753</v>
      </c>
      <c r="E714" s="5">
        <v>1407</v>
      </c>
      <c r="F714" s="1" t="s">
        <v>786</v>
      </c>
      <c r="G714" s="6">
        <v>47173.266000000003</v>
      </c>
      <c r="H714" s="7">
        <f>58728/2*0.9</f>
        <v>26427.600000000002</v>
      </c>
      <c r="I714" s="8">
        <v>41990</v>
      </c>
    </row>
    <row r="715" spans="1:9" ht="27" x14ac:dyDescent="0.25">
      <c r="A715" s="28">
        <v>1</v>
      </c>
      <c r="B715" s="2" t="s">
        <v>776</v>
      </c>
      <c r="C715" s="3">
        <v>87</v>
      </c>
      <c r="D715" s="4">
        <v>753</v>
      </c>
      <c r="E715" s="5">
        <v>1404</v>
      </c>
      <c r="F715" s="1" t="s">
        <v>787</v>
      </c>
      <c r="G715" s="6">
        <v>24882.899999999998</v>
      </c>
      <c r="H715" s="7">
        <v>13940</v>
      </c>
      <c r="I715" s="8">
        <v>21490</v>
      </c>
    </row>
    <row r="716" spans="1:9" ht="27" x14ac:dyDescent="0.25">
      <c r="A716" s="28">
        <v>1</v>
      </c>
      <c r="B716" s="2" t="s">
        <v>776</v>
      </c>
      <c r="C716" s="3">
        <v>87</v>
      </c>
      <c r="D716" s="4">
        <v>753</v>
      </c>
      <c r="E716" s="5">
        <v>1406</v>
      </c>
      <c r="F716" s="1" t="s">
        <v>788</v>
      </c>
      <c r="G716" s="6">
        <v>43363.004999999997</v>
      </c>
      <c r="H716" s="7">
        <v>24293</v>
      </c>
      <c r="I716" s="8">
        <v>38990</v>
      </c>
    </row>
    <row r="717" spans="1:9" ht="27" x14ac:dyDescent="0.25">
      <c r="A717" s="28">
        <v>1</v>
      </c>
      <c r="B717" s="2" t="s">
        <v>776</v>
      </c>
      <c r="C717" s="3">
        <v>87</v>
      </c>
      <c r="D717" s="4">
        <v>753</v>
      </c>
      <c r="E717" s="5">
        <v>1403</v>
      </c>
      <c r="F717" s="1" t="s">
        <v>789</v>
      </c>
      <c r="G717" s="6">
        <v>29809.5</v>
      </c>
      <c r="H717" s="7">
        <v>16700</v>
      </c>
      <c r="I717" s="8">
        <v>26990</v>
      </c>
    </row>
    <row r="718" spans="1:9" ht="27" x14ac:dyDescent="0.25">
      <c r="A718" s="28">
        <v>2</v>
      </c>
      <c r="B718" s="2" t="s">
        <v>776</v>
      </c>
      <c r="C718" s="3">
        <v>87</v>
      </c>
      <c r="D718" s="4">
        <v>753</v>
      </c>
      <c r="E718" s="5">
        <v>1402</v>
      </c>
      <c r="F718" s="1" t="s">
        <v>790</v>
      </c>
      <c r="G718" s="6">
        <v>39350.324999999997</v>
      </c>
      <c r="H718" s="7">
        <v>22045</v>
      </c>
      <c r="I718" s="8">
        <v>34990</v>
      </c>
    </row>
    <row r="719" spans="1:9" ht="27" x14ac:dyDescent="0.25">
      <c r="A719" s="28">
        <v>1</v>
      </c>
      <c r="B719" s="2" t="s">
        <v>776</v>
      </c>
      <c r="C719" s="3">
        <v>87</v>
      </c>
      <c r="D719" s="4">
        <v>753</v>
      </c>
      <c r="E719" s="5">
        <v>1409</v>
      </c>
      <c r="F719" s="1" t="s">
        <v>791</v>
      </c>
      <c r="G719" s="6">
        <v>47173.266000000003</v>
      </c>
      <c r="H719" s="7">
        <f>58728/2*0.9</f>
        <v>26427.600000000002</v>
      </c>
      <c r="I719" s="8">
        <v>41990</v>
      </c>
    </row>
    <row r="720" spans="1:9" ht="27" x14ac:dyDescent="0.25">
      <c r="A720" s="28">
        <v>1</v>
      </c>
      <c r="B720" s="2" t="s">
        <v>776</v>
      </c>
      <c r="C720" s="3">
        <v>87</v>
      </c>
      <c r="D720" s="4">
        <v>753</v>
      </c>
      <c r="E720" s="5">
        <v>1510</v>
      </c>
      <c r="F720" s="1" t="s">
        <v>792</v>
      </c>
      <c r="G720" s="6">
        <v>54654.915000000001</v>
      </c>
      <c r="H720" s="7">
        <v>30619</v>
      </c>
      <c r="I720" s="8">
        <v>48990</v>
      </c>
    </row>
    <row r="721" spans="1:9" ht="27" x14ac:dyDescent="0.25">
      <c r="A721" s="28">
        <v>1</v>
      </c>
      <c r="B721" s="2" t="s">
        <v>776</v>
      </c>
      <c r="C721" s="3">
        <v>87</v>
      </c>
      <c r="D721" s="4">
        <v>753</v>
      </c>
      <c r="E721" s="5">
        <v>2906</v>
      </c>
      <c r="F721" s="1" t="s">
        <v>793</v>
      </c>
      <c r="G721" s="6">
        <v>11781</v>
      </c>
      <c r="H721" s="7">
        <v>6600</v>
      </c>
      <c r="I721" s="8">
        <v>7900</v>
      </c>
    </row>
    <row r="722" spans="1:9" ht="27" x14ac:dyDescent="0.25">
      <c r="A722" s="28">
        <v>1</v>
      </c>
      <c r="B722" s="2" t="s">
        <v>776</v>
      </c>
      <c r="C722" s="3">
        <v>87</v>
      </c>
      <c r="D722" s="4">
        <v>753</v>
      </c>
      <c r="E722" s="5">
        <v>2910</v>
      </c>
      <c r="F722" s="1" t="s">
        <v>794</v>
      </c>
      <c r="G722" s="6">
        <v>11781</v>
      </c>
      <c r="H722" s="7">
        <v>6600</v>
      </c>
      <c r="I722" s="8">
        <v>7900</v>
      </c>
    </row>
    <row r="723" spans="1:9" ht="27" x14ac:dyDescent="0.25">
      <c r="A723" s="28">
        <v>2</v>
      </c>
      <c r="B723" s="2" t="s">
        <v>776</v>
      </c>
      <c r="C723" s="3">
        <v>87</v>
      </c>
      <c r="D723" s="4">
        <v>753</v>
      </c>
      <c r="E723" s="16">
        <v>1552</v>
      </c>
      <c r="F723" s="14" t="s">
        <v>795</v>
      </c>
      <c r="G723" s="6">
        <v>7491.6449999999986</v>
      </c>
      <c r="H723" s="15">
        <v>4197</v>
      </c>
      <c r="I723" s="8">
        <v>6490</v>
      </c>
    </row>
    <row r="724" spans="1:9" ht="27" x14ac:dyDescent="0.25">
      <c r="A724" s="28">
        <v>1</v>
      </c>
      <c r="B724" s="2" t="s">
        <v>776</v>
      </c>
      <c r="C724" s="3">
        <v>87</v>
      </c>
      <c r="D724" s="4">
        <v>753</v>
      </c>
      <c r="E724" s="5">
        <v>2254</v>
      </c>
      <c r="F724" s="1" t="s">
        <v>796</v>
      </c>
      <c r="G724" s="6">
        <v>5006.9249999999993</v>
      </c>
      <c r="H724" s="7">
        <v>2805</v>
      </c>
      <c r="I724" s="8">
        <v>3490</v>
      </c>
    </row>
    <row r="725" spans="1:9" ht="27" x14ac:dyDescent="0.25">
      <c r="A725" s="28">
        <v>2</v>
      </c>
      <c r="B725" s="2" t="s">
        <v>776</v>
      </c>
      <c r="C725" s="3">
        <v>87</v>
      </c>
      <c r="D725" s="4">
        <v>753</v>
      </c>
      <c r="E725" s="5">
        <v>2258</v>
      </c>
      <c r="F725" s="1" t="s">
        <v>797</v>
      </c>
      <c r="G725" s="6">
        <v>9112.4249999999993</v>
      </c>
      <c r="H725" s="7">
        <v>5105</v>
      </c>
      <c r="I725" s="8">
        <v>6990</v>
      </c>
    </row>
    <row r="726" spans="1:9" ht="27" x14ac:dyDescent="0.25">
      <c r="A726" s="28">
        <v>1</v>
      </c>
      <c r="B726" s="2" t="s">
        <v>776</v>
      </c>
      <c r="C726" s="3">
        <v>87</v>
      </c>
      <c r="D726" s="4">
        <v>753</v>
      </c>
      <c r="E726" s="5">
        <v>2260</v>
      </c>
      <c r="F726" s="1" t="s">
        <v>798</v>
      </c>
      <c r="G726" s="6">
        <v>9751.4549999999981</v>
      </c>
      <c r="H726" s="19">
        <v>5463</v>
      </c>
      <c r="I726" s="8">
        <v>6990</v>
      </c>
    </row>
    <row r="727" spans="1:9" ht="27" x14ac:dyDescent="0.25">
      <c r="A727" s="28">
        <v>1</v>
      </c>
      <c r="B727" s="2" t="s">
        <v>776</v>
      </c>
      <c r="C727" s="3">
        <v>87</v>
      </c>
      <c r="D727" s="4">
        <v>753</v>
      </c>
      <c r="E727" s="5">
        <v>2264</v>
      </c>
      <c r="F727" s="1" t="s">
        <v>799</v>
      </c>
      <c r="G727" s="6">
        <v>5006.9249999999993</v>
      </c>
      <c r="H727" s="7">
        <v>2805</v>
      </c>
      <c r="I727" s="8">
        <v>3490</v>
      </c>
    </row>
    <row r="728" spans="1:9" ht="27" x14ac:dyDescent="0.25">
      <c r="A728" s="28">
        <v>1</v>
      </c>
      <c r="B728" s="2" t="s">
        <v>776</v>
      </c>
      <c r="C728" s="3">
        <v>87</v>
      </c>
      <c r="D728" s="4">
        <v>753</v>
      </c>
      <c r="E728" s="5">
        <v>2261</v>
      </c>
      <c r="F728" s="1" t="s">
        <v>800</v>
      </c>
      <c r="G728" s="6">
        <v>9210.5999999999985</v>
      </c>
      <c r="H728" s="7">
        <v>5160</v>
      </c>
      <c r="I728" s="8">
        <v>6990</v>
      </c>
    </row>
    <row r="729" spans="1:9" ht="27" x14ac:dyDescent="0.25">
      <c r="A729" s="28">
        <v>1</v>
      </c>
      <c r="B729" s="2" t="s">
        <v>776</v>
      </c>
      <c r="C729" s="3">
        <v>87</v>
      </c>
      <c r="D729" s="4">
        <v>753</v>
      </c>
      <c r="E729" s="5">
        <v>1650</v>
      </c>
      <c r="F729" s="1" t="s">
        <v>801</v>
      </c>
      <c r="G729" s="6">
        <v>19455.964499999998</v>
      </c>
      <c r="H729" s="7">
        <f>15571*0.7</f>
        <v>10899.699999999999</v>
      </c>
      <c r="I729" s="8">
        <v>16490</v>
      </c>
    </row>
    <row r="730" spans="1:9" ht="27" x14ac:dyDescent="0.25">
      <c r="A730" s="28">
        <v>1</v>
      </c>
      <c r="B730" s="2" t="s">
        <v>776</v>
      </c>
      <c r="C730" s="3">
        <v>87</v>
      </c>
      <c r="D730" s="4">
        <v>753</v>
      </c>
      <c r="E730" s="5">
        <v>1653</v>
      </c>
      <c r="F730" s="1" t="s">
        <v>802</v>
      </c>
      <c r="G730" s="6">
        <v>0</v>
      </c>
      <c r="H730" s="7"/>
      <c r="I730" s="8">
        <v>9900</v>
      </c>
    </row>
    <row r="731" spans="1:9" ht="27" x14ac:dyDescent="0.25">
      <c r="A731" s="28">
        <v>1</v>
      </c>
      <c r="B731" s="2" t="s">
        <v>776</v>
      </c>
      <c r="C731" s="3">
        <v>87</v>
      </c>
      <c r="D731" s="4">
        <v>753</v>
      </c>
      <c r="E731" s="5">
        <v>1652</v>
      </c>
      <c r="F731" s="1" t="s">
        <v>803</v>
      </c>
      <c r="G731" s="6">
        <v>35423.324999999997</v>
      </c>
      <c r="H731" s="7">
        <f>66150/3*0.9</f>
        <v>19845</v>
      </c>
      <c r="I731" s="8">
        <v>31990</v>
      </c>
    </row>
    <row r="732" spans="1:9" ht="27" x14ac:dyDescent="0.25">
      <c r="A732" s="28">
        <v>1</v>
      </c>
      <c r="B732" s="2" t="s">
        <v>776</v>
      </c>
      <c r="C732" s="3">
        <v>87</v>
      </c>
      <c r="D732" s="4">
        <v>753</v>
      </c>
      <c r="E732" s="5">
        <v>1700</v>
      </c>
      <c r="F732" s="1" t="s">
        <v>804</v>
      </c>
      <c r="G732" s="6">
        <v>41099.625</v>
      </c>
      <c r="H732" s="7">
        <v>23025</v>
      </c>
      <c r="I732" s="8">
        <v>36990</v>
      </c>
    </row>
    <row r="733" spans="1:9" ht="27" x14ac:dyDescent="0.25">
      <c r="A733" s="28">
        <v>1</v>
      </c>
      <c r="B733" s="2" t="s">
        <v>776</v>
      </c>
      <c r="C733" s="3">
        <v>87</v>
      </c>
      <c r="D733" s="4">
        <v>753</v>
      </c>
      <c r="E733" s="5">
        <v>1705</v>
      </c>
      <c r="F733" s="1" t="s">
        <v>805</v>
      </c>
      <c r="G733" s="6">
        <v>35521.5</v>
      </c>
      <c r="H733" s="7">
        <v>19900</v>
      </c>
      <c r="I733" s="8">
        <v>31990</v>
      </c>
    </row>
    <row r="734" spans="1:9" ht="27" x14ac:dyDescent="0.25">
      <c r="A734" s="28">
        <v>1</v>
      </c>
      <c r="B734" s="2" t="s">
        <v>776</v>
      </c>
      <c r="C734" s="3">
        <v>87</v>
      </c>
      <c r="D734" s="4">
        <v>753</v>
      </c>
      <c r="E734" s="5">
        <v>1707</v>
      </c>
      <c r="F734" s="1" t="s">
        <v>806</v>
      </c>
      <c r="G734" s="6">
        <v>33915</v>
      </c>
      <c r="H734" s="7">
        <v>19000</v>
      </c>
      <c r="I734" s="8">
        <v>30990</v>
      </c>
    </row>
    <row r="735" spans="1:9" ht="27" x14ac:dyDescent="0.25">
      <c r="A735" s="28">
        <v>1</v>
      </c>
      <c r="B735" s="2" t="s">
        <v>776</v>
      </c>
      <c r="C735" s="3">
        <v>87</v>
      </c>
      <c r="D735" s="4">
        <v>753</v>
      </c>
      <c r="E735" s="5">
        <v>1710</v>
      </c>
      <c r="F735" s="1" t="s">
        <v>807</v>
      </c>
      <c r="G735" s="6">
        <v>38925</v>
      </c>
      <c r="H735" s="7">
        <v>21806.722689075632</v>
      </c>
      <c r="I735" s="8">
        <v>34990</v>
      </c>
    </row>
    <row r="736" spans="1:9" ht="27" x14ac:dyDescent="0.25">
      <c r="A736" s="28">
        <v>1</v>
      </c>
      <c r="B736" s="2" t="s">
        <v>776</v>
      </c>
      <c r="C736" s="3">
        <v>87</v>
      </c>
      <c r="D736" s="4">
        <v>753</v>
      </c>
      <c r="E736" s="5">
        <v>1900</v>
      </c>
      <c r="F736" s="1" t="s">
        <v>808</v>
      </c>
      <c r="G736" s="6">
        <v>41099.625</v>
      </c>
      <c r="H736" s="7">
        <v>23025</v>
      </c>
      <c r="I736" s="8">
        <v>36990</v>
      </c>
    </row>
    <row r="737" spans="1:9" ht="27" x14ac:dyDescent="0.25">
      <c r="A737" s="28">
        <v>1</v>
      </c>
      <c r="B737" s="2" t="s">
        <v>776</v>
      </c>
      <c r="C737" s="3">
        <v>87</v>
      </c>
      <c r="D737" s="4">
        <v>753</v>
      </c>
      <c r="E737" s="5">
        <v>2110</v>
      </c>
      <c r="F737" s="1" t="s">
        <v>809</v>
      </c>
      <c r="G737" s="6">
        <v>37842</v>
      </c>
      <c r="H737" s="7">
        <v>21200</v>
      </c>
      <c r="I737" s="8">
        <v>33990</v>
      </c>
    </row>
    <row r="738" spans="1:9" ht="27" x14ac:dyDescent="0.25">
      <c r="A738" s="28">
        <v>1</v>
      </c>
      <c r="B738" s="2" t="s">
        <v>776</v>
      </c>
      <c r="C738" s="3">
        <v>87</v>
      </c>
      <c r="D738" s="4">
        <v>753</v>
      </c>
      <c r="E738" s="5">
        <v>2122</v>
      </c>
      <c r="F738" s="1" t="s">
        <v>810</v>
      </c>
      <c r="G738" s="6">
        <v>40369.56</v>
      </c>
      <c r="H738" s="7">
        <v>22616</v>
      </c>
      <c r="I738" s="8">
        <v>35990</v>
      </c>
    </row>
    <row r="739" spans="1:9" ht="27" x14ac:dyDescent="0.25">
      <c r="A739" s="28">
        <v>1</v>
      </c>
      <c r="B739" s="2" t="s">
        <v>776</v>
      </c>
      <c r="C739" s="3">
        <v>87</v>
      </c>
      <c r="D739" s="4">
        <v>753</v>
      </c>
      <c r="E739" s="5">
        <v>2250</v>
      </c>
      <c r="F739" s="1" t="s">
        <v>811</v>
      </c>
      <c r="G739" s="6">
        <v>37779.524999999994</v>
      </c>
      <c r="H739" s="7">
        <v>21165</v>
      </c>
      <c r="I739" s="8">
        <v>33990</v>
      </c>
    </row>
    <row r="740" spans="1:9" ht="27" x14ac:dyDescent="0.25">
      <c r="A740" s="28">
        <v>1</v>
      </c>
      <c r="B740" s="2" t="s">
        <v>776</v>
      </c>
      <c r="C740" s="3">
        <v>87</v>
      </c>
      <c r="D740" s="4">
        <v>753</v>
      </c>
      <c r="E740" s="5">
        <v>2246</v>
      </c>
      <c r="F740" s="1" t="s">
        <v>812</v>
      </c>
      <c r="G740" s="6">
        <v>22499.924999999999</v>
      </c>
      <c r="H740" s="7">
        <f>25210/2</f>
        <v>12605</v>
      </c>
      <c r="I740" s="8">
        <v>19490</v>
      </c>
    </row>
    <row r="741" spans="1:9" ht="27" x14ac:dyDescent="0.25">
      <c r="A741" s="28">
        <v>1</v>
      </c>
      <c r="B741" s="2" t="s">
        <v>776</v>
      </c>
      <c r="C741" s="3">
        <v>87</v>
      </c>
      <c r="D741" s="4">
        <v>753</v>
      </c>
      <c r="E741" s="5">
        <v>2305</v>
      </c>
      <c r="F741" s="1" t="s">
        <v>813</v>
      </c>
      <c r="G741" s="6">
        <v>19706.399999999998</v>
      </c>
      <c r="H741" s="7">
        <v>11040</v>
      </c>
      <c r="I741" s="8">
        <v>16990</v>
      </c>
    </row>
    <row r="742" spans="1:9" ht="27" x14ac:dyDescent="0.25">
      <c r="A742" s="28">
        <v>2</v>
      </c>
      <c r="B742" s="2" t="s">
        <v>776</v>
      </c>
      <c r="C742" s="3">
        <v>87</v>
      </c>
      <c r="D742" s="4">
        <v>753</v>
      </c>
      <c r="E742" s="5">
        <v>2304</v>
      </c>
      <c r="F742" s="1" t="s">
        <v>814</v>
      </c>
      <c r="G742" s="6">
        <v>55124.37</v>
      </c>
      <c r="H742" s="7">
        <v>30882</v>
      </c>
      <c r="I742" s="8">
        <v>48990</v>
      </c>
    </row>
    <row r="743" spans="1:9" ht="27" x14ac:dyDescent="0.25">
      <c r="A743" s="28">
        <v>1</v>
      </c>
      <c r="B743" s="2" t="s">
        <v>776</v>
      </c>
      <c r="C743" s="3">
        <v>87</v>
      </c>
      <c r="D743" s="4">
        <v>753</v>
      </c>
      <c r="E743" s="5">
        <v>2310</v>
      </c>
      <c r="F743" s="1" t="s">
        <v>815</v>
      </c>
      <c r="G743" s="6">
        <v>21835.904999999999</v>
      </c>
      <c r="H743" s="7">
        <v>12233</v>
      </c>
      <c r="I743" s="8">
        <v>18990</v>
      </c>
    </row>
    <row r="744" spans="1:9" ht="27" x14ac:dyDescent="0.25">
      <c r="A744" s="28">
        <v>1</v>
      </c>
      <c r="B744" s="2" t="s">
        <v>776</v>
      </c>
      <c r="C744" s="3">
        <v>87</v>
      </c>
      <c r="D744" s="4">
        <v>753</v>
      </c>
      <c r="E744" s="5">
        <v>2307</v>
      </c>
      <c r="F744" s="1" t="s">
        <v>816</v>
      </c>
      <c r="G744" s="6">
        <v>19355.0049</v>
      </c>
      <c r="H744" s="7">
        <f>16429*0.66</f>
        <v>10843.140000000001</v>
      </c>
      <c r="I744" s="8">
        <v>16490</v>
      </c>
    </row>
    <row r="745" spans="1:9" ht="27" x14ac:dyDescent="0.25">
      <c r="A745" s="28">
        <v>1</v>
      </c>
      <c r="B745" s="2" t="s">
        <v>776</v>
      </c>
      <c r="C745" s="3">
        <v>87</v>
      </c>
      <c r="D745" s="4">
        <v>753</v>
      </c>
      <c r="E745" s="5">
        <v>2309</v>
      </c>
      <c r="F745" s="1" t="s">
        <v>817</v>
      </c>
      <c r="G745" s="6">
        <v>25987.814999999999</v>
      </c>
      <c r="H745" s="7">
        <f>29118/2</f>
        <v>14559</v>
      </c>
      <c r="I745" s="8">
        <v>22990</v>
      </c>
    </row>
    <row r="746" spans="1:9" ht="27" x14ac:dyDescent="0.25">
      <c r="A746" s="28"/>
      <c r="B746" s="23" t="s">
        <v>837</v>
      </c>
      <c r="C746" s="3"/>
      <c r="D746" s="4"/>
      <c r="E746" s="5"/>
      <c r="F746" s="1"/>
      <c r="G746" s="6"/>
      <c r="H746" s="7"/>
      <c r="I746" s="8"/>
    </row>
    <row r="747" spans="1:9" ht="27" x14ac:dyDescent="0.25">
      <c r="A747" s="28">
        <v>2</v>
      </c>
      <c r="B747" s="2" t="s">
        <v>47</v>
      </c>
      <c r="C747" s="3">
        <v>90</v>
      </c>
      <c r="D747" s="4">
        <v>758</v>
      </c>
      <c r="E747" s="5">
        <v>6000</v>
      </c>
      <c r="F747" s="1" t="s">
        <v>48</v>
      </c>
      <c r="G747" s="6">
        <v>68822.459999999992</v>
      </c>
      <c r="H747" s="7">
        <v>38556</v>
      </c>
      <c r="I747" s="8">
        <v>61990</v>
      </c>
    </row>
    <row r="748" spans="1:9" ht="27" x14ac:dyDescent="0.25">
      <c r="A748" s="28">
        <v>1</v>
      </c>
      <c r="B748" s="2" t="s">
        <v>208</v>
      </c>
      <c r="C748" s="3">
        <v>90</v>
      </c>
      <c r="D748" s="4">
        <v>768</v>
      </c>
      <c r="E748" s="5">
        <v>1405</v>
      </c>
      <c r="F748" s="1" t="s">
        <v>209</v>
      </c>
      <c r="G748" s="6">
        <v>24402.735000000001</v>
      </c>
      <c r="H748" s="7">
        <v>13671</v>
      </c>
      <c r="I748" s="8">
        <v>21490</v>
      </c>
    </row>
    <row r="749" spans="1:9" ht="27" x14ac:dyDescent="0.25">
      <c r="A749" s="28">
        <v>2</v>
      </c>
      <c r="B749" s="2" t="s">
        <v>208</v>
      </c>
      <c r="C749" s="3">
        <v>90</v>
      </c>
      <c r="D749" s="4">
        <v>768</v>
      </c>
      <c r="E749" s="5">
        <v>1498</v>
      </c>
      <c r="F749" s="1" t="s">
        <v>363</v>
      </c>
      <c r="G749" s="6">
        <v>0</v>
      </c>
      <c r="H749" s="7"/>
      <c r="I749" s="8">
        <v>4900</v>
      </c>
    </row>
    <row r="750" spans="1:9" ht="27" x14ac:dyDescent="0.25">
      <c r="A750" s="28">
        <v>3</v>
      </c>
      <c r="B750" s="2" t="s">
        <v>208</v>
      </c>
      <c r="C750" s="3">
        <v>90</v>
      </c>
      <c r="D750" s="4">
        <v>768</v>
      </c>
      <c r="E750" s="5">
        <v>1698</v>
      </c>
      <c r="F750" s="13" t="s">
        <v>364</v>
      </c>
      <c r="G750" s="6">
        <v>56306.04</v>
      </c>
      <c r="H750" s="7">
        <v>31544</v>
      </c>
      <c r="I750" s="8">
        <v>49990</v>
      </c>
    </row>
    <row r="751" spans="1:9" ht="27" x14ac:dyDescent="0.25">
      <c r="A751" s="28">
        <v>1</v>
      </c>
      <c r="B751" s="2" t="s">
        <v>208</v>
      </c>
      <c r="C751" s="3">
        <v>90</v>
      </c>
      <c r="D751" s="4">
        <v>768</v>
      </c>
      <c r="E751" s="5">
        <v>1752</v>
      </c>
      <c r="F751" s="13" t="s">
        <v>365</v>
      </c>
      <c r="G751" s="6">
        <v>56306.04</v>
      </c>
      <c r="H751" s="7">
        <v>31544</v>
      </c>
      <c r="I751" s="8">
        <v>49990</v>
      </c>
    </row>
    <row r="752" spans="1:9" ht="27" x14ac:dyDescent="0.25">
      <c r="A752" s="28">
        <v>2</v>
      </c>
      <c r="B752" s="2" t="s">
        <v>208</v>
      </c>
      <c r="C752" s="3">
        <v>90</v>
      </c>
      <c r="D752" s="4">
        <v>768</v>
      </c>
      <c r="E752" s="5">
        <v>1900</v>
      </c>
      <c r="F752" s="1" t="s">
        <v>210</v>
      </c>
      <c r="G752" s="6">
        <v>82500</v>
      </c>
      <c r="H752" s="7">
        <v>46218.487394957985</v>
      </c>
      <c r="I752" s="8">
        <v>73990</v>
      </c>
    </row>
    <row r="753" spans="1:9" ht="27" x14ac:dyDescent="0.25">
      <c r="A753" s="28">
        <v>1</v>
      </c>
      <c r="B753" s="2" t="s">
        <v>208</v>
      </c>
      <c r="C753" s="3">
        <v>90</v>
      </c>
      <c r="D753" s="4">
        <v>768</v>
      </c>
      <c r="E753" s="5">
        <v>3010</v>
      </c>
      <c r="F753" s="1" t="s">
        <v>211</v>
      </c>
      <c r="G753" s="6">
        <v>52641.434999999998</v>
      </c>
      <c r="H753" s="7">
        <v>29491</v>
      </c>
      <c r="I753" s="8">
        <v>46990</v>
      </c>
    </row>
    <row r="754" spans="1:9" ht="27" x14ac:dyDescent="0.25">
      <c r="A754" s="28">
        <v>3</v>
      </c>
      <c r="B754" s="2" t="s">
        <v>208</v>
      </c>
      <c r="C754" s="3">
        <v>90</v>
      </c>
      <c r="D754" s="4">
        <v>768</v>
      </c>
      <c r="E754" s="5">
        <v>3000</v>
      </c>
      <c r="F754" s="1" t="s">
        <v>212</v>
      </c>
      <c r="G754" s="6">
        <v>40499.864999999998</v>
      </c>
      <c r="H754" s="7">
        <v>22689</v>
      </c>
      <c r="I754" s="8">
        <v>36990</v>
      </c>
    </row>
    <row r="755" spans="1:9" ht="27" x14ac:dyDescent="0.25">
      <c r="A755" s="28">
        <v>1</v>
      </c>
      <c r="B755" s="2" t="s">
        <v>208</v>
      </c>
      <c r="C755" s="3">
        <v>90</v>
      </c>
      <c r="D755" s="4">
        <v>768</v>
      </c>
      <c r="E755" s="5">
        <v>3010</v>
      </c>
      <c r="F755" s="1" t="s">
        <v>213</v>
      </c>
      <c r="G755" s="6">
        <v>58726.5</v>
      </c>
      <c r="H755" s="7">
        <v>32900</v>
      </c>
      <c r="I755" s="8">
        <v>52990</v>
      </c>
    </row>
    <row r="756" spans="1:9" ht="27" x14ac:dyDescent="0.25">
      <c r="A756" s="28">
        <v>2</v>
      </c>
      <c r="B756" s="2" t="s">
        <v>208</v>
      </c>
      <c r="C756" s="3">
        <v>90</v>
      </c>
      <c r="D756" s="4">
        <v>768</v>
      </c>
      <c r="E756" s="5">
        <v>6000</v>
      </c>
      <c r="F756" s="1" t="s">
        <v>214</v>
      </c>
      <c r="G756" s="6">
        <v>46500</v>
      </c>
      <c r="H756" s="7">
        <v>26050.420168067227</v>
      </c>
      <c r="I756" s="8">
        <v>41990</v>
      </c>
    </row>
    <row r="757" spans="1:9" ht="27" x14ac:dyDescent="0.25">
      <c r="A757" s="28">
        <v>4</v>
      </c>
      <c r="B757" s="2" t="s">
        <v>366</v>
      </c>
      <c r="C757" s="3">
        <v>90</v>
      </c>
      <c r="D757" s="4">
        <v>771</v>
      </c>
      <c r="E757" s="5">
        <v>1700</v>
      </c>
      <c r="F757" s="1" t="s">
        <v>367</v>
      </c>
      <c r="G757" s="6">
        <v>5250</v>
      </c>
      <c r="H757" s="7">
        <v>2941.1764705882356</v>
      </c>
      <c r="I757" s="8">
        <v>3490</v>
      </c>
    </row>
    <row r="758" spans="1:9" ht="27" x14ac:dyDescent="0.25">
      <c r="A758" s="28">
        <v>2</v>
      </c>
      <c r="B758" s="2" t="s">
        <v>639</v>
      </c>
      <c r="C758" s="3">
        <v>90</v>
      </c>
      <c r="D758" s="4">
        <v>777</v>
      </c>
      <c r="E758" s="5">
        <v>1250</v>
      </c>
      <c r="F758" s="1" t="s">
        <v>640</v>
      </c>
      <c r="G758" s="6">
        <v>0</v>
      </c>
      <c r="H758" s="7"/>
      <c r="I758" s="8">
        <v>19900</v>
      </c>
    </row>
    <row r="759" spans="1:9" ht="27" x14ac:dyDescent="0.25">
      <c r="A759" s="28">
        <v>1</v>
      </c>
      <c r="B759" s="2" t="s">
        <v>639</v>
      </c>
      <c r="C759" s="3">
        <v>90</v>
      </c>
      <c r="D759" s="4">
        <v>777</v>
      </c>
      <c r="E759" s="5">
        <v>2000</v>
      </c>
      <c r="F759" s="1" t="s">
        <v>641</v>
      </c>
      <c r="G759" s="6">
        <v>18597.150000000001</v>
      </c>
      <c r="H759" s="7">
        <v>10418.571428571429</v>
      </c>
      <c r="I759" s="8">
        <v>15990</v>
      </c>
    </row>
  </sheetData>
  <sortState ref="A1:J737">
    <sortCondition ref="B1:B737"/>
    <sortCondition ref="F1:F737"/>
  </sortState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9"/>
  <sheetViews>
    <sheetView tabSelected="1" workbookViewId="0">
      <selection activeCell="F8" sqref="F8"/>
    </sheetView>
  </sheetViews>
  <sheetFormatPr baseColWidth="10" defaultRowHeight="15" x14ac:dyDescent="0.25"/>
  <cols>
    <col min="1" max="1" width="11.42578125" customWidth="1"/>
    <col min="2" max="2" width="11.42578125" hidden="1" customWidth="1"/>
    <col min="3" max="4" width="4.5703125" customWidth="1"/>
    <col min="5" max="5" width="6" customWidth="1"/>
    <col min="6" max="6" width="64.5703125" customWidth="1"/>
    <col min="7" max="8" width="0" hidden="1" customWidth="1"/>
  </cols>
  <sheetData>
    <row r="1" spans="1:9" s="9" customFormat="1" ht="27" x14ac:dyDescent="0.25">
      <c r="A1" s="28">
        <v>1</v>
      </c>
      <c r="B1" s="10" t="s">
        <v>59</v>
      </c>
      <c r="C1" s="3">
        <v>15</v>
      </c>
      <c r="D1" s="4">
        <v>51</v>
      </c>
      <c r="E1" s="5">
        <v>2600</v>
      </c>
      <c r="F1" s="11" t="s">
        <v>69</v>
      </c>
      <c r="G1" s="6">
        <v>28012.004999999997</v>
      </c>
      <c r="H1" s="7">
        <v>15693</v>
      </c>
      <c r="I1" s="8">
        <v>24490</v>
      </c>
    </row>
    <row r="2" spans="1:9" s="9" customFormat="1" ht="27" x14ac:dyDescent="0.25">
      <c r="A2" s="28">
        <v>2</v>
      </c>
      <c r="B2" s="10" t="s">
        <v>59</v>
      </c>
      <c r="C2" s="3">
        <v>15</v>
      </c>
      <c r="D2" s="4">
        <v>51</v>
      </c>
      <c r="E2" s="5">
        <v>2690</v>
      </c>
      <c r="F2" s="11" t="s">
        <v>306</v>
      </c>
      <c r="G2" s="6">
        <v>22455.3</v>
      </c>
      <c r="H2" s="7">
        <v>12580</v>
      </c>
      <c r="I2" s="8">
        <v>19490</v>
      </c>
    </row>
    <row r="3" spans="1:9" s="9" customFormat="1" ht="27" x14ac:dyDescent="0.25">
      <c r="A3" s="28">
        <v>3</v>
      </c>
      <c r="B3" s="10" t="s">
        <v>59</v>
      </c>
      <c r="C3" s="3">
        <v>15</v>
      </c>
      <c r="D3" s="4">
        <v>51</v>
      </c>
      <c r="E3" s="5">
        <v>2805</v>
      </c>
      <c r="F3" s="11" t="s">
        <v>307</v>
      </c>
      <c r="G3" s="6">
        <v>27160.560000000001</v>
      </c>
      <c r="H3" s="7">
        <v>15216</v>
      </c>
      <c r="I3" s="8">
        <v>23490</v>
      </c>
    </row>
    <row r="4" spans="1:9" s="9" customFormat="1" ht="27" x14ac:dyDescent="0.25">
      <c r="A4" s="28">
        <v>6</v>
      </c>
      <c r="B4" s="10" t="s">
        <v>59</v>
      </c>
      <c r="C4" s="3">
        <v>15</v>
      </c>
      <c r="D4" s="4">
        <v>51</v>
      </c>
      <c r="E4" s="5">
        <v>3900</v>
      </c>
      <c r="F4" s="11" t="s">
        <v>72</v>
      </c>
      <c r="G4" s="6">
        <v>32008.619999999995</v>
      </c>
      <c r="H4" s="7">
        <v>17932</v>
      </c>
      <c r="I4" s="8">
        <v>28990</v>
      </c>
    </row>
    <row r="5" spans="1:9" s="9" customFormat="1" ht="27" x14ac:dyDescent="0.25">
      <c r="A5" s="28">
        <v>1</v>
      </c>
      <c r="B5" s="2" t="s">
        <v>502</v>
      </c>
      <c r="C5" s="3">
        <v>15</v>
      </c>
      <c r="D5" s="4">
        <v>87</v>
      </c>
      <c r="E5" s="5">
        <v>2578</v>
      </c>
      <c r="F5" s="1" t="s">
        <v>532</v>
      </c>
      <c r="G5" s="6">
        <v>21325.394999999997</v>
      </c>
      <c r="H5" s="7">
        <v>11947</v>
      </c>
      <c r="I5" s="8">
        <v>18490</v>
      </c>
    </row>
    <row r="6" spans="1:9" s="9" customFormat="1" ht="27" x14ac:dyDescent="0.25">
      <c r="A6" s="28">
        <v>1</v>
      </c>
      <c r="B6" s="2" t="s">
        <v>502</v>
      </c>
      <c r="C6" s="3">
        <v>15</v>
      </c>
      <c r="D6" s="4">
        <v>87</v>
      </c>
      <c r="E6" s="5">
        <v>9990</v>
      </c>
      <c r="F6" s="1" t="s">
        <v>541</v>
      </c>
      <c r="G6" s="6">
        <v>59624.354999999996</v>
      </c>
      <c r="H6" s="7">
        <v>33403</v>
      </c>
      <c r="I6" s="8">
        <v>52990</v>
      </c>
    </row>
    <row r="7" spans="1:9" s="9" customFormat="1" ht="27" x14ac:dyDescent="0.25">
      <c r="A7" s="28">
        <v>1</v>
      </c>
      <c r="B7" s="2" t="s">
        <v>502</v>
      </c>
      <c r="C7" s="3">
        <v>15</v>
      </c>
      <c r="D7" s="4">
        <v>87</v>
      </c>
      <c r="E7" s="5">
        <v>3789</v>
      </c>
      <c r="F7" s="1" t="s">
        <v>550</v>
      </c>
      <c r="G7" s="6">
        <v>14101.5</v>
      </c>
      <c r="H7" s="7">
        <v>7900</v>
      </c>
      <c r="I7" s="8">
        <v>12900</v>
      </c>
    </row>
    <row r="8" spans="1:9" s="9" customFormat="1" ht="27" x14ac:dyDescent="0.25">
      <c r="A8" s="28">
        <v>2</v>
      </c>
      <c r="B8" s="2" t="s">
        <v>502</v>
      </c>
      <c r="C8" s="3">
        <v>15</v>
      </c>
      <c r="D8" s="4">
        <v>87</v>
      </c>
      <c r="E8" s="5">
        <v>3853</v>
      </c>
      <c r="F8" s="1" t="s">
        <v>552</v>
      </c>
      <c r="G8" s="6">
        <v>17244.885000000002</v>
      </c>
      <c r="H8" s="7">
        <v>9661</v>
      </c>
      <c r="I8" s="8">
        <v>15490</v>
      </c>
    </row>
    <row r="9" spans="1:9" s="9" customFormat="1" ht="27" x14ac:dyDescent="0.25">
      <c r="A9" s="28">
        <v>3</v>
      </c>
      <c r="B9" s="2" t="s">
        <v>502</v>
      </c>
      <c r="C9" s="3">
        <v>15</v>
      </c>
      <c r="D9" s="4">
        <v>87</v>
      </c>
      <c r="E9" s="5">
        <v>4150</v>
      </c>
      <c r="F9" s="1" t="s">
        <v>555</v>
      </c>
      <c r="G9" s="6">
        <v>35457.24</v>
      </c>
      <c r="H9" s="7">
        <v>19864</v>
      </c>
      <c r="I9" s="8">
        <v>31990</v>
      </c>
    </row>
    <row r="10" spans="1:9" s="9" customFormat="1" ht="27" x14ac:dyDescent="0.25">
      <c r="A10" s="28">
        <v>1</v>
      </c>
      <c r="B10" s="2" t="s">
        <v>502</v>
      </c>
      <c r="C10" s="3">
        <v>15</v>
      </c>
      <c r="D10" s="4">
        <v>87</v>
      </c>
      <c r="E10" s="5">
        <v>4160</v>
      </c>
      <c r="F10" s="1" t="s">
        <v>556</v>
      </c>
      <c r="G10" s="6">
        <v>51499.034999999989</v>
      </c>
      <c r="H10" s="7">
        <v>28851</v>
      </c>
      <c r="I10" s="8">
        <v>45990</v>
      </c>
    </row>
    <row r="11" spans="1:9" s="9" customFormat="1" ht="27" x14ac:dyDescent="0.25">
      <c r="A11" s="28">
        <v>1</v>
      </c>
      <c r="B11" s="2" t="s">
        <v>502</v>
      </c>
      <c r="C11" s="3">
        <v>15</v>
      </c>
      <c r="D11" s="4">
        <v>87</v>
      </c>
      <c r="E11" s="5">
        <v>5400</v>
      </c>
      <c r="F11" s="1" t="s">
        <v>563</v>
      </c>
      <c r="G11" s="6">
        <v>23929.71</v>
      </c>
      <c r="H11" s="7">
        <v>13406</v>
      </c>
      <c r="I11" s="8">
        <v>20990</v>
      </c>
    </row>
    <row r="12" spans="1:9" s="9" customFormat="1" ht="27" x14ac:dyDescent="0.25">
      <c r="A12" s="28">
        <v>2</v>
      </c>
      <c r="B12" s="2" t="s">
        <v>502</v>
      </c>
      <c r="C12" s="3">
        <v>15</v>
      </c>
      <c r="D12" s="4">
        <v>87</v>
      </c>
      <c r="E12" s="5">
        <v>5416</v>
      </c>
      <c r="F12" s="1" t="s">
        <v>564</v>
      </c>
      <c r="G12" s="6">
        <v>29930.879999999997</v>
      </c>
      <c r="H12" s="7">
        <v>16768</v>
      </c>
      <c r="I12" s="8">
        <v>26990</v>
      </c>
    </row>
    <row r="13" spans="1:9" s="9" customFormat="1" ht="27" x14ac:dyDescent="0.25">
      <c r="A13" s="28">
        <v>1</v>
      </c>
      <c r="B13" s="10" t="s">
        <v>657</v>
      </c>
      <c r="C13" s="3">
        <v>15</v>
      </c>
      <c r="D13" s="4">
        <v>104</v>
      </c>
      <c r="E13" s="5">
        <v>2001</v>
      </c>
      <c r="F13" s="1" t="s">
        <v>658</v>
      </c>
      <c r="G13" s="6">
        <v>17832.150000000001</v>
      </c>
      <c r="H13" s="7">
        <v>9990</v>
      </c>
      <c r="I13" s="8">
        <v>15990</v>
      </c>
    </row>
    <row r="14" spans="1:9" s="9" customFormat="1" ht="27" x14ac:dyDescent="0.25">
      <c r="A14" s="28">
        <v>2</v>
      </c>
      <c r="B14" s="10" t="s">
        <v>657</v>
      </c>
      <c r="C14" s="3">
        <v>15</v>
      </c>
      <c r="D14" s="4">
        <v>104</v>
      </c>
      <c r="E14" s="5">
        <v>4912</v>
      </c>
      <c r="F14" s="14" t="s">
        <v>663</v>
      </c>
      <c r="G14" s="6">
        <v>9497.9850000000006</v>
      </c>
      <c r="H14" s="7">
        <v>5321</v>
      </c>
      <c r="I14" s="8">
        <v>6990</v>
      </c>
    </row>
    <row r="15" spans="1:9" s="9" customFormat="1" ht="27" x14ac:dyDescent="0.25">
      <c r="A15" s="28">
        <v>2</v>
      </c>
      <c r="B15" s="10" t="s">
        <v>657</v>
      </c>
      <c r="C15" s="3">
        <v>15</v>
      </c>
      <c r="D15" s="4">
        <v>104</v>
      </c>
      <c r="E15" s="5">
        <v>6020</v>
      </c>
      <c r="F15" s="14" t="s">
        <v>665</v>
      </c>
      <c r="G15" s="6">
        <v>30844.800000000003</v>
      </c>
      <c r="H15" s="7">
        <v>17280</v>
      </c>
      <c r="I15" s="8">
        <v>27990</v>
      </c>
    </row>
    <row r="16" spans="1:9" s="9" customFormat="1" ht="27" x14ac:dyDescent="0.25">
      <c r="A16" s="28">
        <v>3</v>
      </c>
      <c r="B16" s="10" t="s">
        <v>657</v>
      </c>
      <c r="C16" s="3">
        <v>15</v>
      </c>
      <c r="D16" s="4">
        <v>104</v>
      </c>
      <c r="E16" s="5">
        <v>7000</v>
      </c>
      <c r="F16" s="14" t="s">
        <v>666</v>
      </c>
      <c r="G16" s="6">
        <v>30166.5</v>
      </c>
      <c r="H16" s="7">
        <v>16900</v>
      </c>
      <c r="I16" s="8">
        <v>26990</v>
      </c>
    </row>
    <row r="17" spans="1:9" s="9" customFormat="1" ht="27" x14ac:dyDescent="0.25">
      <c r="A17" s="28">
        <v>2</v>
      </c>
      <c r="B17" s="10" t="s">
        <v>657</v>
      </c>
      <c r="C17" s="3">
        <v>15</v>
      </c>
      <c r="D17" s="4">
        <v>104</v>
      </c>
      <c r="E17" s="5">
        <v>8003</v>
      </c>
      <c r="F17" s="14" t="s">
        <v>668</v>
      </c>
      <c r="G17" s="6">
        <v>48268.184999999998</v>
      </c>
      <c r="H17" s="7">
        <v>27041</v>
      </c>
      <c r="I17" s="8">
        <v>42990</v>
      </c>
    </row>
    <row r="18" spans="1:9" s="9" customFormat="1" ht="27" x14ac:dyDescent="0.25">
      <c r="A18" s="28">
        <v>2</v>
      </c>
      <c r="B18" s="2" t="s">
        <v>695</v>
      </c>
      <c r="C18" s="3">
        <v>15</v>
      </c>
      <c r="D18" s="4">
        <v>112</v>
      </c>
      <c r="E18" s="5">
        <v>502</v>
      </c>
      <c r="F18" s="1" t="s">
        <v>697</v>
      </c>
      <c r="G18" s="6">
        <v>27406.89</v>
      </c>
      <c r="H18" s="7">
        <v>15354</v>
      </c>
      <c r="I18" s="8">
        <v>23490</v>
      </c>
    </row>
    <row r="19" spans="1:9" s="9" customFormat="1" ht="27" x14ac:dyDescent="0.25">
      <c r="A19" s="28">
        <v>1</v>
      </c>
      <c r="B19" s="2" t="s">
        <v>695</v>
      </c>
      <c r="C19" s="3">
        <v>15</v>
      </c>
      <c r="D19" s="4">
        <v>112</v>
      </c>
      <c r="E19" s="5">
        <v>520</v>
      </c>
      <c r="F19" s="1" t="s">
        <v>702</v>
      </c>
      <c r="G19" s="6">
        <v>31037.579999999994</v>
      </c>
      <c r="H19" s="7">
        <v>17388</v>
      </c>
      <c r="I19" s="8">
        <v>27990</v>
      </c>
    </row>
    <row r="20" spans="1:9" s="9" customFormat="1" ht="27" x14ac:dyDescent="0.25">
      <c r="A20" s="28">
        <v>1</v>
      </c>
      <c r="B20" s="2" t="s">
        <v>695</v>
      </c>
      <c r="C20" s="3">
        <v>15</v>
      </c>
      <c r="D20" s="4">
        <v>112</v>
      </c>
      <c r="E20" s="5">
        <v>522</v>
      </c>
      <c r="F20" s="1" t="s">
        <v>703</v>
      </c>
      <c r="G20" s="6">
        <v>68604.69</v>
      </c>
      <c r="H20" s="7">
        <v>38434</v>
      </c>
      <c r="I20" s="8">
        <v>60990</v>
      </c>
    </row>
    <row r="21" spans="1:9" s="9" customFormat="1" ht="27" x14ac:dyDescent="0.25">
      <c r="A21" s="28">
        <v>4</v>
      </c>
      <c r="B21" s="2" t="s">
        <v>695</v>
      </c>
      <c r="C21" s="3">
        <v>15</v>
      </c>
      <c r="D21" s="4">
        <v>112</v>
      </c>
      <c r="E21" s="5">
        <v>550</v>
      </c>
      <c r="F21" s="1" t="s">
        <v>704</v>
      </c>
      <c r="G21" s="6">
        <v>26692.89</v>
      </c>
      <c r="H21" s="7">
        <v>14954</v>
      </c>
      <c r="I21" s="8">
        <v>23490</v>
      </c>
    </row>
    <row r="22" spans="1:9" s="9" customFormat="1" ht="27" x14ac:dyDescent="0.25">
      <c r="A22" s="28">
        <v>1</v>
      </c>
      <c r="B22" s="2" t="s">
        <v>695</v>
      </c>
      <c r="C22" s="3">
        <v>15</v>
      </c>
      <c r="D22" s="4">
        <v>112</v>
      </c>
      <c r="E22" s="5">
        <v>1200</v>
      </c>
      <c r="F22" s="1" t="s">
        <v>707</v>
      </c>
      <c r="G22" s="6">
        <v>24811.5</v>
      </c>
      <c r="H22" s="7">
        <v>13900</v>
      </c>
      <c r="I22" s="8">
        <v>21490</v>
      </c>
    </row>
    <row r="23" spans="1:9" s="9" customFormat="1" ht="27" x14ac:dyDescent="0.25">
      <c r="A23" s="28">
        <v>1</v>
      </c>
      <c r="B23" s="2" t="s">
        <v>695</v>
      </c>
      <c r="C23" s="3">
        <v>15</v>
      </c>
      <c r="D23" s="4">
        <v>112</v>
      </c>
      <c r="E23" s="5">
        <v>6002</v>
      </c>
      <c r="F23" s="1" t="s">
        <v>710</v>
      </c>
      <c r="G23" s="6">
        <v>55686.645000000004</v>
      </c>
      <c r="H23" s="7">
        <v>31197</v>
      </c>
      <c r="I23" s="8">
        <v>49990</v>
      </c>
    </row>
    <row r="24" spans="1:9" s="9" customFormat="1" ht="27" x14ac:dyDescent="0.25">
      <c r="A24" s="28">
        <v>1</v>
      </c>
      <c r="B24" s="2" t="s">
        <v>89</v>
      </c>
      <c r="C24" s="3">
        <v>12</v>
      </c>
      <c r="D24" s="4">
        <v>32</v>
      </c>
      <c r="E24" s="5">
        <v>1300</v>
      </c>
      <c r="F24" s="1" t="s">
        <v>90</v>
      </c>
      <c r="G24" s="6">
        <v>8289.5399999999991</v>
      </c>
      <c r="H24" s="7">
        <v>4644</v>
      </c>
      <c r="I24" s="8">
        <v>6990</v>
      </c>
    </row>
    <row r="25" spans="1:9" s="9" customFormat="1" ht="27" x14ac:dyDescent="0.25">
      <c r="A25" s="28">
        <v>1</v>
      </c>
      <c r="B25" s="2" t="s">
        <v>184</v>
      </c>
      <c r="C25" s="3">
        <v>21</v>
      </c>
      <c r="D25" s="4">
        <v>165</v>
      </c>
      <c r="E25" s="5">
        <v>3450</v>
      </c>
      <c r="F25" s="1" t="s">
        <v>185</v>
      </c>
      <c r="G25" s="6">
        <v>13831.965</v>
      </c>
      <c r="H25" s="7">
        <v>7749</v>
      </c>
      <c r="I25" s="8">
        <v>12900</v>
      </c>
    </row>
    <row r="26" spans="1:9" s="9" customFormat="1" ht="27" x14ac:dyDescent="0.25">
      <c r="A26" s="28">
        <v>1</v>
      </c>
      <c r="B26" s="2" t="s">
        <v>644</v>
      </c>
      <c r="C26" s="3">
        <v>21</v>
      </c>
      <c r="D26" s="4">
        <v>183</v>
      </c>
      <c r="E26" s="5">
        <v>300</v>
      </c>
      <c r="F26" s="1" t="s">
        <v>645</v>
      </c>
      <c r="G26" s="6">
        <v>8125.32</v>
      </c>
      <c r="H26" s="7">
        <v>4552</v>
      </c>
      <c r="I26" s="8">
        <v>6990</v>
      </c>
    </row>
    <row r="27" spans="1:9" s="9" customFormat="1" ht="27" x14ac:dyDescent="0.25">
      <c r="A27" s="28">
        <v>1</v>
      </c>
      <c r="B27" s="2" t="s">
        <v>644</v>
      </c>
      <c r="C27" s="3">
        <v>21</v>
      </c>
      <c r="D27" s="4">
        <v>183</v>
      </c>
      <c r="E27" s="5">
        <v>2600</v>
      </c>
      <c r="F27" s="1" t="s">
        <v>646</v>
      </c>
      <c r="G27" s="6">
        <v>2909.5499999999997</v>
      </c>
      <c r="H27" s="7">
        <v>1630</v>
      </c>
      <c r="I27" s="8">
        <v>2490</v>
      </c>
    </row>
    <row r="28" spans="1:9" s="9" customFormat="1" ht="27" x14ac:dyDescent="0.25">
      <c r="A28" s="28">
        <v>5</v>
      </c>
      <c r="B28" s="2" t="s">
        <v>644</v>
      </c>
      <c r="C28" s="3">
        <v>21</v>
      </c>
      <c r="D28" s="4">
        <v>183</v>
      </c>
      <c r="E28" s="5">
        <v>2900</v>
      </c>
      <c r="F28" s="1" t="s">
        <v>647</v>
      </c>
      <c r="G28" s="6">
        <v>13350</v>
      </c>
      <c r="H28" s="7">
        <v>7478.9915966386561</v>
      </c>
      <c r="I28" s="8">
        <v>10900</v>
      </c>
    </row>
    <row r="29" spans="1:9" s="9" customFormat="1" ht="27" x14ac:dyDescent="0.25">
      <c r="A29" s="28">
        <v>1</v>
      </c>
      <c r="B29" s="2" t="s">
        <v>87</v>
      </c>
      <c r="C29" s="3">
        <v>27</v>
      </c>
      <c r="D29" s="4">
        <v>222</v>
      </c>
      <c r="E29" s="5">
        <v>7500</v>
      </c>
      <c r="F29" s="1" t="s">
        <v>88</v>
      </c>
      <c r="G29" s="6">
        <v>0</v>
      </c>
      <c r="H29" s="7"/>
      <c r="I29" s="8">
        <v>19900</v>
      </c>
    </row>
    <row r="30" spans="1:9" s="9" customFormat="1" ht="27" x14ac:dyDescent="0.25">
      <c r="A30" s="28">
        <v>1</v>
      </c>
      <c r="B30" s="2" t="s">
        <v>192</v>
      </c>
      <c r="C30" s="3">
        <v>27</v>
      </c>
      <c r="D30" s="4">
        <v>228</v>
      </c>
      <c r="E30" s="5">
        <v>1210</v>
      </c>
      <c r="F30" s="1" t="s">
        <v>361</v>
      </c>
      <c r="G30" s="6">
        <v>2692.5</v>
      </c>
      <c r="H30" s="7">
        <v>1508.4033613445379</v>
      </c>
      <c r="I30" s="8">
        <v>2490</v>
      </c>
    </row>
    <row r="31" spans="1:9" s="9" customFormat="1" ht="27" x14ac:dyDescent="0.25">
      <c r="A31" s="28">
        <v>2</v>
      </c>
      <c r="B31" s="2" t="s">
        <v>192</v>
      </c>
      <c r="C31" s="3">
        <v>27</v>
      </c>
      <c r="D31" s="4">
        <v>228</v>
      </c>
      <c r="E31" s="5">
        <v>1600</v>
      </c>
      <c r="F31" s="1" t="s">
        <v>362</v>
      </c>
      <c r="G31" s="6">
        <v>14955</v>
      </c>
      <c r="H31" s="7">
        <v>8378.1512605042026</v>
      </c>
      <c r="I31" s="8">
        <v>12900</v>
      </c>
    </row>
    <row r="32" spans="1:9" s="9" customFormat="1" ht="27" x14ac:dyDescent="0.25">
      <c r="A32" s="28">
        <v>1</v>
      </c>
      <c r="B32" s="2" t="s">
        <v>192</v>
      </c>
      <c r="C32" s="3">
        <v>27</v>
      </c>
      <c r="D32" s="4">
        <v>228</v>
      </c>
      <c r="E32" s="5">
        <v>1810</v>
      </c>
      <c r="F32" s="1" t="s">
        <v>193</v>
      </c>
      <c r="G32" s="6">
        <v>4985.5050000000001</v>
      </c>
      <c r="H32" s="7">
        <v>2793</v>
      </c>
      <c r="I32" s="8">
        <v>3490</v>
      </c>
    </row>
    <row r="33" spans="1:9" s="9" customFormat="1" ht="27" x14ac:dyDescent="0.25">
      <c r="A33" s="28">
        <v>2</v>
      </c>
      <c r="B33" s="2" t="s">
        <v>620</v>
      </c>
      <c r="C33" s="3">
        <v>27</v>
      </c>
      <c r="D33" s="4">
        <v>234</v>
      </c>
      <c r="E33" s="5">
        <v>3000</v>
      </c>
      <c r="F33" s="1" t="s">
        <v>621</v>
      </c>
      <c r="G33" s="6">
        <v>23940</v>
      </c>
      <c r="H33" s="7">
        <v>13411.764705882353</v>
      </c>
      <c r="I33" s="8">
        <v>20990</v>
      </c>
    </row>
    <row r="34" spans="1:9" s="9" customFormat="1" ht="27" x14ac:dyDescent="0.25">
      <c r="A34" s="28">
        <v>2</v>
      </c>
      <c r="B34" s="2" t="s">
        <v>620</v>
      </c>
      <c r="C34" s="3">
        <v>27</v>
      </c>
      <c r="D34" s="4">
        <v>234</v>
      </c>
      <c r="E34" s="5">
        <v>1000</v>
      </c>
      <c r="F34" s="1" t="s">
        <v>622</v>
      </c>
      <c r="G34" s="6">
        <v>11470.41</v>
      </c>
      <c r="H34" s="7">
        <v>6426</v>
      </c>
      <c r="I34" s="8">
        <v>7900</v>
      </c>
    </row>
    <row r="35" spans="1:9" s="9" customFormat="1" ht="27" x14ac:dyDescent="0.25">
      <c r="A35" s="28">
        <v>3</v>
      </c>
      <c r="B35" s="2" t="s">
        <v>620</v>
      </c>
      <c r="C35" s="3">
        <v>27</v>
      </c>
      <c r="D35" s="4">
        <v>234</v>
      </c>
      <c r="E35" s="5">
        <v>1610</v>
      </c>
      <c r="F35" s="1" t="s">
        <v>623</v>
      </c>
      <c r="G35" s="6">
        <v>33027.854999999996</v>
      </c>
      <c r="H35" s="7">
        <v>18503</v>
      </c>
      <c r="I35" s="8">
        <v>29990</v>
      </c>
    </row>
    <row r="36" spans="1:9" s="9" customFormat="1" ht="27" x14ac:dyDescent="0.25">
      <c r="A36" s="28">
        <v>1</v>
      </c>
      <c r="B36" s="2" t="s">
        <v>620</v>
      </c>
      <c r="C36" s="3">
        <v>27</v>
      </c>
      <c r="D36" s="4">
        <v>234</v>
      </c>
      <c r="E36" s="5">
        <v>1612</v>
      </c>
      <c r="F36" s="1" t="s">
        <v>624</v>
      </c>
      <c r="G36" s="6">
        <v>33027.854999999996</v>
      </c>
      <c r="H36" s="7">
        <v>18503</v>
      </c>
      <c r="I36" s="8">
        <v>29990</v>
      </c>
    </row>
    <row r="37" spans="1:9" s="9" customFormat="1" ht="27" x14ac:dyDescent="0.25">
      <c r="A37" s="28">
        <v>1</v>
      </c>
      <c r="B37" s="10" t="s">
        <v>188</v>
      </c>
      <c r="C37" s="3">
        <v>30</v>
      </c>
      <c r="D37" s="4">
        <v>273</v>
      </c>
      <c r="E37" s="5">
        <v>3500</v>
      </c>
      <c r="F37" s="1" t="s">
        <v>189</v>
      </c>
      <c r="G37" s="6">
        <v>47159.7</v>
      </c>
      <c r="H37" s="7">
        <v>26420</v>
      </c>
      <c r="I37" s="8">
        <v>41990</v>
      </c>
    </row>
    <row r="38" spans="1:9" s="9" customFormat="1" ht="27" x14ac:dyDescent="0.25">
      <c r="A38" s="28">
        <v>6</v>
      </c>
      <c r="B38" s="2" t="s">
        <v>648</v>
      </c>
      <c r="C38" s="3">
        <v>30</v>
      </c>
      <c r="D38" s="4">
        <v>294</v>
      </c>
      <c r="E38" s="5">
        <v>1300</v>
      </c>
      <c r="F38" s="1" t="s">
        <v>649</v>
      </c>
      <c r="G38" s="6">
        <v>18360.510000000002</v>
      </c>
      <c r="H38" s="7">
        <v>10286</v>
      </c>
      <c r="I38" s="8">
        <v>15990</v>
      </c>
    </row>
    <row r="39" spans="1:9" s="9" customFormat="1" ht="27" x14ac:dyDescent="0.25">
      <c r="A39" s="28">
        <v>2</v>
      </c>
      <c r="B39" s="2" t="s">
        <v>648</v>
      </c>
      <c r="C39" s="3">
        <v>30</v>
      </c>
      <c r="D39" s="4">
        <v>294</v>
      </c>
      <c r="E39" s="5">
        <v>3300</v>
      </c>
      <c r="F39" s="1" t="s">
        <v>650</v>
      </c>
      <c r="G39" s="6">
        <v>42825.72</v>
      </c>
      <c r="H39" s="7">
        <v>23992</v>
      </c>
      <c r="I39" s="8">
        <v>38990</v>
      </c>
    </row>
    <row r="40" spans="1:9" s="9" customFormat="1" ht="27" x14ac:dyDescent="0.25">
      <c r="A40" s="28">
        <v>1</v>
      </c>
      <c r="B40" s="2" t="s">
        <v>648</v>
      </c>
      <c r="C40" s="3">
        <v>30</v>
      </c>
      <c r="D40" s="4">
        <v>294</v>
      </c>
      <c r="E40" s="5">
        <v>4358</v>
      </c>
      <c r="F40" s="1" t="s">
        <v>651</v>
      </c>
      <c r="G40" s="6">
        <v>41706.524999999994</v>
      </c>
      <c r="H40" s="7">
        <v>23365</v>
      </c>
      <c r="I40" s="8">
        <v>37990</v>
      </c>
    </row>
    <row r="41" spans="1:9" s="9" customFormat="1" ht="27" x14ac:dyDescent="0.25">
      <c r="A41" s="28">
        <v>2</v>
      </c>
      <c r="B41" s="2" t="s">
        <v>45</v>
      </c>
      <c r="C41" s="3">
        <v>33</v>
      </c>
      <c r="D41" s="4">
        <v>303</v>
      </c>
      <c r="E41" s="5">
        <v>2100</v>
      </c>
      <c r="F41" s="1" t="s">
        <v>46</v>
      </c>
      <c r="G41" s="6">
        <v>13503.525000000001</v>
      </c>
      <c r="H41" s="7">
        <v>7565</v>
      </c>
      <c r="I41" s="8">
        <v>11490</v>
      </c>
    </row>
    <row r="42" spans="1:9" s="9" customFormat="1" ht="27" x14ac:dyDescent="0.25">
      <c r="A42" s="28">
        <v>2</v>
      </c>
      <c r="B42" s="2" t="s">
        <v>94</v>
      </c>
      <c r="C42" s="3">
        <v>33</v>
      </c>
      <c r="D42" s="4">
        <v>306</v>
      </c>
      <c r="E42" s="5">
        <v>1500</v>
      </c>
      <c r="F42" s="1" t="s">
        <v>95</v>
      </c>
      <c r="G42" s="6">
        <v>11895.24</v>
      </c>
      <c r="H42" s="7">
        <v>6664</v>
      </c>
      <c r="I42" s="8">
        <v>7900</v>
      </c>
    </row>
    <row r="43" spans="1:9" s="9" customFormat="1" ht="27" x14ac:dyDescent="0.25">
      <c r="A43" s="28">
        <v>2</v>
      </c>
      <c r="B43" s="2" t="s">
        <v>94</v>
      </c>
      <c r="C43" s="3">
        <v>33</v>
      </c>
      <c r="D43" s="4">
        <v>306</v>
      </c>
      <c r="E43" s="5">
        <v>1800</v>
      </c>
      <c r="F43" s="1" t="s">
        <v>96</v>
      </c>
      <c r="G43" s="6">
        <v>11895.24</v>
      </c>
      <c r="H43" s="7">
        <v>6664</v>
      </c>
      <c r="I43" s="8">
        <v>7900</v>
      </c>
    </row>
    <row r="44" spans="1:9" s="9" customFormat="1" ht="27" x14ac:dyDescent="0.25">
      <c r="A44" s="28">
        <v>1</v>
      </c>
      <c r="B44" s="2" t="s">
        <v>94</v>
      </c>
      <c r="C44" s="3">
        <v>33</v>
      </c>
      <c r="D44" s="4">
        <v>306</v>
      </c>
      <c r="E44" s="5">
        <v>2020</v>
      </c>
      <c r="F44" s="1" t="s">
        <v>97</v>
      </c>
      <c r="G44" s="6">
        <v>15377.775000000001</v>
      </c>
      <c r="H44" s="7">
        <v>8615</v>
      </c>
      <c r="I44" s="8">
        <v>13490</v>
      </c>
    </row>
    <row r="45" spans="1:9" s="9" customFormat="1" ht="27" x14ac:dyDescent="0.25">
      <c r="A45" s="28">
        <v>1</v>
      </c>
      <c r="B45" s="2" t="s">
        <v>94</v>
      </c>
      <c r="C45" s="3">
        <v>33</v>
      </c>
      <c r="D45" s="4">
        <v>306</v>
      </c>
      <c r="E45" s="5">
        <v>2451</v>
      </c>
      <c r="F45" s="1" t="s">
        <v>98</v>
      </c>
      <c r="G45" s="6">
        <v>13964.054999999998</v>
      </c>
      <c r="H45" s="7">
        <v>7823</v>
      </c>
      <c r="I45" s="8">
        <v>12900</v>
      </c>
    </row>
    <row r="46" spans="1:9" s="9" customFormat="1" ht="27" x14ac:dyDescent="0.25">
      <c r="A46" s="28">
        <v>1</v>
      </c>
      <c r="B46" s="2" t="s">
        <v>94</v>
      </c>
      <c r="C46" s="3">
        <v>33</v>
      </c>
      <c r="D46" s="4">
        <v>306</v>
      </c>
      <c r="E46" s="5">
        <v>3510</v>
      </c>
      <c r="F46" s="1" t="s">
        <v>99</v>
      </c>
      <c r="G46" s="6">
        <v>52061.31</v>
      </c>
      <c r="H46" s="7">
        <v>29166</v>
      </c>
      <c r="I46" s="8">
        <v>46990</v>
      </c>
    </row>
    <row r="47" spans="1:9" s="9" customFormat="1" ht="27" x14ac:dyDescent="0.25">
      <c r="A47" s="28">
        <v>1</v>
      </c>
      <c r="B47" s="2" t="s">
        <v>94</v>
      </c>
      <c r="C47" s="3">
        <v>33</v>
      </c>
      <c r="D47" s="4">
        <v>306</v>
      </c>
      <c r="E47" s="5">
        <v>4300</v>
      </c>
      <c r="F47" s="1" t="s">
        <v>100</v>
      </c>
      <c r="G47" s="6">
        <v>58819.319999999992</v>
      </c>
      <c r="H47" s="7">
        <v>32952</v>
      </c>
      <c r="I47" s="8">
        <v>52990</v>
      </c>
    </row>
    <row r="48" spans="1:9" s="9" customFormat="1" ht="27" x14ac:dyDescent="0.25">
      <c r="A48" s="28">
        <v>4</v>
      </c>
      <c r="B48" s="2" t="s">
        <v>23</v>
      </c>
      <c r="C48" s="3">
        <v>36</v>
      </c>
      <c r="D48" s="4">
        <v>324</v>
      </c>
      <c r="E48" s="5">
        <v>3250</v>
      </c>
      <c r="F48" s="1" t="s">
        <v>269</v>
      </c>
      <c r="G48" s="6">
        <v>13041.566999999999</v>
      </c>
      <c r="H48" s="7">
        <v>7306.2</v>
      </c>
      <c r="I48" s="8">
        <v>10900</v>
      </c>
    </row>
    <row r="49" spans="1:9" s="9" customFormat="1" ht="27" x14ac:dyDescent="0.25">
      <c r="A49" s="28">
        <v>3</v>
      </c>
      <c r="B49" s="2" t="s">
        <v>23</v>
      </c>
      <c r="C49" s="3">
        <v>36</v>
      </c>
      <c r="D49" s="4">
        <v>324</v>
      </c>
      <c r="E49" s="5">
        <v>3210</v>
      </c>
      <c r="F49" s="1" t="s">
        <v>27</v>
      </c>
      <c r="G49" s="6">
        <v>23369.22</v>
      </c>
      <c r="H49" s="7">
        <v>13092</v>
      </c>
      <c r="I49" s="8">
        <v>19990</v>
      </c>
    </row>
    <row r="50" spans="1:9" s="9" customFormat="1" ht="27" x14ac:dyDescent="0.25">
      <c r="A50" s="28">
        <v>3</v>
      </c>
      <c r="B50" s="2" t="s">
        <v>23</v>
      </c>
      <c r="C50" s="3">
        <v>36</v>
      </c>
      <c r="D50" s="4">
        <v>324</v>
      </c>
      <c r="E50" s="5">
        <v>3950</v>
      </c>
      <c r="F50" s="1" t="s">
        <v>29</v>
      </c>
      <c r="G50" s="6">
        <v>22500.000000000004</v>
      </c>
      <c r="H50" s="7">
        <v>12605.042016806725</v>
      </c>
      <c r="I50" s="8">
        <v>19490</v>
      </c>
    </row>
    <row r="51" spans="1:9" s="9" customFormat="1" ht="27" x14ac:dyDescent="0.25">
      <c r="A51" s="28">
        <v>2</v>
      </c>
      <c r="B51" s="2" t="s">
        <v>23</v>
      </c>
      <c r="C51" s="3">
        <v>36</v>
      </c>
      <c r="D51" s="4">
        <v>324</v>
      </c>
      <c r="E51" s="5">
        <v>4000</v>
      </c>
      <c r="F51" s="1" t="s">
        <v>30</v>
      </c>
      <c r="G51" s="6">
        <v>20793.465</v>
      </c>
      <c r="H51" s="7">
        <v>11649</v>
      </c>
      <c r="I51" s="8">
        <v>17990</v>
      </c>
    </row>
    <row r="52" spans="1:9" s="9" customFormat="1" ht="27" x14ac:dyDescent="0.25">
      <c r="A52" s="28">
        <v>4</v>
      </c>
      <c r="B52" s="2" t="s">
        <v>23</v>
      </c>
      <c r="C52" s="3">
        <v>36</v>
      </c>
      <c r="D52" s="4">
        <v>324</v>
      </c>
      <c r="E52" s="5">
        <v>4010</v>
      </c>
      <c r="F52" s="1" t="s">
        <v>275</v>
      </c>
      <c r="G52" s="6">
        <v>30537.78</v>
      </c>
      <c r="H52" s="7">
        <v>17108</v>
      </c>
      <c r="I52" s="8">
        <v>27990</v>
      </c>
    </row>
    <row r="53" spans="1:9" s="9" customFormat="1" ht="27" x14ac:dyDescent="0.25">
      <c r="A53" s="30">
        <v>20</v>
      </c>
      <c r="B53" s="2" t="s">
        <v>23</v>
      </c>
      <c r="C53" s="3">
        <v>36</v>
      </c>
      <c r="D53" s="4">
        <v>324</v>
      </c>
      <c r="E53" s="5">
        <v>3900</v>
      </c>
      <c r="F53" s="1" t="s">
        <v>31</v>
      </c>
      <c r="G53" s="6">
        <v>15593.76</v>
      </c>
      <c r="H53" s="7">
        <v>8736</v>
      </c>
      <c r="I53" s="8">
        <v>13490</v>
      </c>
    </row>
    <row r="54" spans="1:9" s="9" customFormat="1" ht="27" x14ac:dyDescent="0.25">
      <c r="A54" s="28">
        <v>3</v>
      </c>
      <c r="B54" s="2" t="s">
        <v>23</v>
      </c>
      <c r="C54" s="3">
        <v>36</v>
      </c>
      <c r="D54" s="4">
        <v>324</v>
      </c>
      <c r="E54" s="5">
        <v>5960</v>
      </c>
      <c r="F54" s="1" t="s">
        <v>288</v>
      </c>
      <c r="G54" s="6">
        <v>26410.859999999997</v>
      </c>
      <c r="H54" s="7">
        <v>14796</v>
      </c>
      <c r="I54" s="8">
        <v>22990</v>
      </c>
    </row>
    <row r="55" spans="1:9" s="9" customFormat="1" ht="27" x14ac:dyDescent="0.25">
      <c r="A55" s="28">
        <v>1</v>
      </c>
      <c r="B55" s="2" t="s">
        <v>23</v>
      </c>
      <c r="C55" s="3">
        <v>36</v>
      </c>
      <c r="D55" s="4">
        <v>324</v>
      </c>
      <c r="E55" s="5">
        <v>6500</v>
      </c>
      <c r="F55" s="1" t="s">
        <v>292</v>
      </c>
      <c r="G55" s="6">
        <v>26596.5</v>
      </c>
      <c r="H55" s="7">
        <v>14900</v>
      </c>
      <c r="I55" s="8">
        <v>23490</v>
      </c>
    </row>
    <row r="56" spans="1:9" s="9" customFormat="1" ht="27" x14ac:dyDescent="0.25">
      <c r="A56" s="28">
        <v>3</v>
      </c>
      <c r="B56" s="2" t="s">
        <v>23</v>
      </c>
      <c r="C56" s="3">
        <v>36</v>
      </c>
      <c r="D56" s="4">
        <v>324</v>
      </c>
      <c r="E56" s="5">
        <v>6800</v>
      </c>
      <c r="F56" s="1" t="s">
        <v>293</v>
      </c>
      <c r="G56" s="6">
        <v>32250</v>
      </c>
      <c r="H56" s="7">
        <v>18067.226890756305</v>
      </c>
      <c r="I56" s="8">
        <v>28990</v>
      </c>
    </row>
    <row r="57" spans="1:9" s="9" customFormat="1" ht="27" x14ac:dyDescent="0.25">
      <c r="A57" s="28">
        <v>1</v>
      </c>
      <c r="B57" s="2" t="s">
        <v>181</v>
      </c>
      <c r="C57" s="3">
        <v>36</v>
      </c>
      <c r="D57" s="4">
        <v>330</v>
      </c>
      <c r="E57" s="5">
        <v>100</v>
      </c>
      <c r="F57" s="1" t="s">
        <v>182</v>
      </c>
      <c r="G57" s="6">
        <v>36750</v>
      </c>
      <c r="H57" s="7">
        <v>20588.235294117647</v>
      </c>
      <c r="I57" s="8">
        <v>32990</v>
      </c>
    </row>
    <row r="58" spans="1:9" s="9" customFormat="1" ht="27" x14ac:dyDescent="0.25">
      <c r="A58" s="28">
        <v>1</v>
      </c>
      <c r="B58" s="2" t="s">
        <v>181</v>
      </c>
      <c r="C58" s="3">
        <v>36</v>
      </c>
      <c r="D58" s="4">
        <v>330</v>
      </c>
      <c r="E58" s="5">
        <v>1550</v>
      </c>
      <c r="F58" s="1" t="s">
        <v>183</v>
      </c>
      <c r="G58" s="6">
        <v>10106.67</v>
      </c>
      <c r="H58" s="7">
        <v>5662</v>
      </c>
      <c r="I58" s="8">
        <v>6990</v>
      </c>
    </row>
    <row r="59" spans="1:9" s="9" customFormat="1" ht="27" x14ac:dyDescent="0.25">
      <c r="A59" s="28">
        <v>3</v>
      </c>
      <c r="B59" s="2" t="s">
        <v>186</v>
      </c>
      <c r="C59" s="3">
        <v>36</v>
      </c>
      <c r="D59" s="4">
        <v>333</v>
      </c>
      <c r="E59" s="5">
        <v>3100</v>
      </c>
      <c r="F59" s="1" t="s">
        <v>187</v>
      </c>
      <c r="G59" s="6">
        <v>31428.494999999995</v>
      </c>
      <c r="H59" s="7">
        <v>17607</v>
      </c>
      <c r="I59" s="8">
        <v>27990</v>
      </c>
    </row>
    <row r="60" spans="1:9" s="9" customFormat="1" ht="27" x14ac:dyDescent="0.25">
      <c r="A60" s="28">
        <v>1</v>
      </c>
      <c r="B60" s="2" t="s">
        <v>199</v>
      </c>
      <c r="C60" s="3">
        <v>36</v>
      </c>
      <c r="D60" s="4">
        <v>336</v>
      </c>
      <c r="E60" s="5">
        <v>3510</v>
      </c>
      <c r="F60" s="1" t="s">
        <v>200</v>
      </c>
      <c r="G60" s="6">
        <v>33750</v>
      </c>
      <c r="H60" s="7">
        <v>18907.563025210085</v>
      </c>
      <c r="I60" s="8">
        <v>29990</v>
      </c>
    </row>
    <row r="61" spans="1:9" s="9" customFormat="1" ht="27" x14ac:dyDescent="0.25">
      <c r="A61" s="28">
        <v>1</v>
      </c>
      <c r="B61" s="2" t="s">
        <v>201</v>
      </c>
      <c r="C61" s="3">
        <v>36</v>
      </c>
      <c r="D61" s="4">
        <v>339</v>
      </c>
      <c r="E61" s="5">
        <v>4201</v>
      </c>
      <c r="F61" s="1" t="s">
        <v>203</v>
      </c>
      <c r="G61" s="6">
        <v>41483.399999999994</v>
      </c>
      <c r="H61" s="7">
        <v>23240</v>
      </c>
      <c r="I61" s="8">
        <v>36990</v>
      </c>
    </row>
    <row r="62" spans="1:9" s="9" customFormat="1" ht="27" x14ac:dyDescent="0.25">
      <c r="A62" s="28">
        <v>2</v>
      </c>
      <c r="B62" s="2" t="s">
        <v>201</v>
      </c>
      <c r="C62" s="3">
        <v>36</v>
      </c>
      <c r="D62" s="4">
        <v>339</v>
      </c>
      <c r="E62" s="5">
        <v>5000</v>
      </c>
      <c r="F62" s="1" t="s">
        <v>205</v>
      </c>
      <c r="G62" s="6">
        <v>49087.5</v>
      </c>
      <c r="H62" s="7">
        <v>27500</v>
      </c>
      <c r="I62" s="8">
        <v>43990</v>
      </c>
    </row>
    <row r="63" spans="1:9" s="9" customFormat="1" ht="27" x14ac:dyDescent="0.25">
      <c r="A63" s="28">
        <v>2</v>
      </c>
      <c r="B63" s="2" t="s">
        <v>215</v>
      </c>
      <c r="C63" s="3">
        <v>36</v>
      </c>
      <c r="D63" s="4">
        <v>342</v>
      </c>
      <c r="E63" s="5">
        <v>5505</v>
      </c>
      <c r="F63" s="1" t="s">
        <v>218</v>
      </c>
      <c r="G63" s="6">
        <v>42750.75</v>
      </c>
      <c r="H63" s="7">
        <v>23950</v>
      </c>
      <c r="I63" s="8">
        <v>38990</v>
      </c>
    </row>
    <row r="64" spans="1:9" s="9" customFormat="1" ht="27" x14ac:dyDescent="0.25">
      <c r="A64" s="28">
        <v>2</v>
      </c>
      <c r="B64" s="2" t="s">
        <v>215</v>
      </c>
      <c r="C64" s="3">
        <v>36</v>
      </c>
      <c r="D64" s="4">
        <v>342</v>
      </c>
      <c r="E64" s="5">
        <v>6501</v>
      </c>
      <c r="F64" s="1" t="s">
        <v>219</v>
      </c>
      <c r="G64" s="6">
        <v>78000</v>
      </c>
      <c r="H64" s="7">
        <v>43697.478991596639</v>
      </c>
      <c r="I64" s="8">
        <v>69990</v>
      </c>
    </row>
    <row r="65" spans="1:9" s="9" customFormat="1" ht="27" x14ac:dyDescent="0.25">
      <c r="A65" s="28">
        <v>1</v>
      </c>
      <c r="B65" s="2" t="s">
        <v>220</v>
      </c>
      <c r="C65" s="3">
        <v>36</v>
      </c>
      <c r="D65" s="4">
        <v>345</v>
      </c>
      <c r="E65" s="5">
        <v>1952</v>
      </c>
      <c r="F65" s="1" t="s">
        <v>227</v>
      </c>
      <c r="G65" s="6">
        <v>20281.169999999998</v>
      </c>
      <c r="H65" s="7">
        <v>11362</v>
      </c>
      <c r="I65" s="8">
        <v>17990</v>
      </c>
    </row>
    <row r="66" spans="1:9" s="9" customFormat="1" ht="27" x14ac:dyDescent="0.25">
      <c r="A66" s="28">
        <v>9</v>
      </c>
      <c r="B66" s="2" t="s">
        <v>220</v>
      </c>
      <c r="C66" s="3">
        <v>36</v>
      </c>
      <c r="D66" s="4">
        <v>345</v>
      </c>
      <c r="E66" s="5">
        <v>3320</v>
      </c>
      <c r="F66" s="1" t="s">
        <v>238</v>
      </c>
      <c r="G66" s="6">
        <v>10038.84</v>
      </c>
      <c r="H66" s="7">
        <v>5624</v>
      </c>
      <c r="I66" s="8">
        <v>6990</v>
      </c>
    </row>
    <row r="67" spans="1:9" s="9" customFormat="1" ht="27" x14ac:dyDescent="0.25">
      <c r="A67" s="28">
        <v>2</v>
      </c>
      <c r="B67" s="2" t="s">
        <v>220</v>
      </c>
      <c r="C67" s="3">
        <v>36</v>
      </c>
      <c r="D67" s="4">
        <v>345</v>
      </c>
      <c r="E67" s="5">
        <v>4100</v>
      </c>
      <c r="F67" s="1" t="s">
        <v>239</v>
      </c>
      <c r="G67" s="6">
        <v>25186.35</v>
      </c>
      <c r="H67" s="7">
        <v>14110</v>
      </c>
      <c r="I67" s="8">
        <v>21490</v>
      </c>
    </row>
    <row r="68" spans="1:9" s="9" customFormat="1" ht="27" x14ac:dyDescent="0.25">
      <c r="A68" s="28">
        <v>3</v>
      </c>
      <c r="B68" s="2" t="s">
        <v>220</v>
      </c>
      <c r="C68" s="3">
        <v>36</v>
      </c>
      <c r="D68" s="4">
        <v>345</v>
      </c>
      <c r="E68" s="5">
        <v>4252</v>
      </c>
      <c r="F68" s="1" t="s">
        <v>242</v>
      </c>
      <c r="G68" s="6">
        <v>38182.934999999998</v>
      </c>
      <c r="H68" s="7">
        <v>21391</v>
      </c>
      <c r="I68" s="8">
        <v>33990</v>
      </c>
    </row>
    <row r="69" spans="1:9" s="9" customFormat="1" ht="27" x14ac:dyDescent="0.25">
      <c r="A69" s="28">
        <v>1</v>
      </c>
      <c r="B69" s="12" t="s">
        <v>445</v>
      </c>
      <c r="C69" s="3">
        <v>36</v>
      </c>
      <c r="D69" s="4">
        <v>340</v>
      </c>
      <c r="E69" s="16">
        <v>2098</v>
      </c>
      <c r="F69" s="14" t="s">
        <v>446</v>
      </c>
      <c r="G69" s="6">
        <v>36326.534999999996</v>
      </c>
      <c r="H69" s="15">
        <v>20351</v>
      </c>
      <c r="I69" s="8">
        <v>32990</v>
      </c>
    </row>
    <row r="70" spans="1:9" s="9" customFormat="1" ht="27" x14ac:dyDescent="0.25">
      <c r="A70" s="28">
        <v>1</v>
      </c>
      <c r="B70" s="2" t="s">
        <v>597</v>
      </c>
      <c r="C70" s="3">
        <v>36</v>
      </c>
      <c r="D70" s="4">
        <v>351</v>
      </c>
      <c r="E70" s="5">
        <v>1160</v>
      </c>
      <c r="F70" s="1" t="s">
        <v>598</v>
      </c>
      <c r="G70" s="6">
        <v>24750.81</v>
      </c>
      <c r="H70" s="7">
        <v>13866</v>
      </c>
      <c r="I70" s="8">
        <v>21490</v>
      </c>
    </row>
    <row r="71" spans="1:9" s="9" customFormat="1" ht="27" x14ac:dyDescent="0.25">
      <c r="A71" s="29">
        <v>2</v>
      </c>
      <c r="B71" s="2" t="s">
        <v>693</v>
      </c>
      <c r="C71" s="3">
        <v>36</v>
      </c>
      <c r="D71" s="4">
        <v>366</v>
      </c>
      <c r="E71" s="5">
        <v>2900</v>
      </c>
      <c r="F71" s="1" t="s">
        <v>694</v>
      </c>
      <c r="G71" s="6">
        <v>11250</v>
      </c>
      <c r="H71" s="7">
        <v>6302.5210084033615</v>
      </c>
      <c r="I71" s="8">
        <v>7900</v>
      </c>
    </row>
    <row r="72" spans="1:9" s="9" customFormat="1" ht="27" x14ac:dyDescent="0.25">
      <c r="A72" s="28">
        <v>1</v>
      </c>
      <c r="B72" s="2" t="s">
        <v>746</v>
      </c>
      <c r="C72" s="3">
        <v>36</v>
      </c>
      <c r="D72" s="4">
        <v>372</v>
      </c>
      <c r="E72" s="5">
        <v>3100</v>
      </c>
      <c r="F72" s="1" t="s">
        <v>747</v>
      </c>
      <c r="G72" s="6">
        <v>0</v>
      </c>
      <c r="H72" s="7"/>
      <c r="I72" s="8">
        <v>4900</v>
      </c>
    </row>
    <row r="73" spans="1:9" s="9" customFormat="1" ht="27" x14ac:dyDescent="0.25">
      <c r="A73" s="28">
        <v>1</v>
      </c>
      <c r="B73" s="2" t="s">
        <v>752</v>
      </c>
      <c r="C73" s="3">
        <v>36</v>
      </c>
      <c r="D73" s="4">
        <v>376</v>
      </c>
      <c r="E73" s="5">
        <v>4010</v>
      </c>
      <c r="F73" s="1" t="s">
        <v>753</v>
      </c>
      <c r="G73" s="6">
        <v>40742.625</v>
      </c>
      <c r="H73" s="7">
        <v>22825</v>
      </c>
      <c r="I73" s="8">
        <v>36990</v>
      </c>
    </row>
    <row r="74" spans="1:9" s="9" customFormat="1" ht="27" x14ac:dyDescent="0.25">
      <c r="A74" s="28">
        <v>1</v>
      </c>
      <c r="B74" s="2" t="s">
        <v>610</v>
      </c>
      <c r="C74" s="3">
        <v>15</v>
      </c>
      <c r="D74" s="4">
        <v>93</v>
      </c>
      <c r="E74" s="5">
        <v>1250</v>
      </c>
      <c r="F74" s="1" t="s">
        <v>611</v>
      </c>
      <c r="G74" s="6">
        <v>9149.91</v>
      </c>
      <c r="H74" s="7">
        <v>5126</v>
      </c>
      <c r="I74" s="8">
        <v>6990</v>
      </c>
    </row>
    <row r="75" spans="1:9" s="9" customFormat="1" ht="27" x14ac:dyDescent="0.25">
      <c r="A75" s="28">
        <v>1</v>
      </c>
      <c r="B75" s="2" t="s">
        <v>83</v>
      </c>
      <c r="C75" s="3">
        <v>42</v>
      </c>
      <c r="D75" s="4">
        <v>387</v>
      </c>
      <c r="E75" s="5">
        <v>1100</v>
      </c>
      <c r="F75" s="1" t="s">
        <v>314</v>
      </c>
      <c r="G75" s="6">
        <v>63294.315000000002</v>
      </c>
      <c r="H75" s="7">
        <v>35459</v>
      </c>
      <c r="I75" s="8">
        <v>56990</v>
      </c>
    </row>
    <row r="76" spans="1:9" s="9" customFormat="1" ht="27" x14ac:dyDescent="0.25">
      <c r="A76" s="28">
        <v>1</v>
      </c>
      <c r="B76" s="2" t="s">
        <v>194</v>
      </c>
      <c r="C76" s="3">
        <v>42</v>
      </c>
      <c r="D76" s="4">
        <v>402</v>
      </c>
      <c r="E76" s="5">
        <v>800</v>
      </c>
      <c r="F76" s="1" t="s">
        <v>195</v>
      </c>
      <c r="G76" s="6">
        <v>26114.550000000003</v>
      </c>
      <c r="H76" s="7">
        <v>14630</v>
      </c>
      <c r="I76" s="8">
        <v>22990</v>
      </c>
    </row>
    <row r="77" spans="1:9" s="9" customFormat="1" ht="27" x14ac:dyDescent="0.25">
      <c r="A77" s="28">
        <v>1</v>
      </c>
      <c r="B77" s="2" t="s">
        <v>194</v>
      </c>
      <c r="C77" s="3">
        <v>42</v>
      </c>
      <c r="D77" s="4">
        <v>402</v>
      </c>
      <c r="E77" s="5">
        <v>2610</v>
      </c>
      <c r="F77" s="1" t="s">
        <v>197</v>
      </c>
      <c r="G77" s="6">
        <v>40012.559999999998</v>
      </c>
      <c r="H77" s="7">
        <v>22416</v>
      </c>
      <c r="I77" s="8">
        <v>35990</v>
      </c>
    </row>
    <row r="78" spans="1:9" s="9" customFormat="1" ht="27" x14ac:dyDescent="0.25">
      <c r="A78" s="28">
        <v>1</v>
      </c>
      <c r="B78" s="2" t="s">
        <v>449</v>
      </c>
      <c r="C78" s="3">
        <v>42</v>
      </c>
      <c r="D78" s="4">
        <v>414</v>
      </c>
      <c r="E78" s="5">
        <v>2000</v>
      </c>
      <c r="F78" s="1" t="s">
        <v>454</v>
      </c>
      <c r="G78" s="6">
        <v>33093.899999999994</v>
      </c>
      <c r="H78" s="7">
        <v>18540</v>
      </c>
      <c r="I78" s="8">
        <v>29990</v>
      </c>
    </row>
    <row r="79" spans="1:9" s="9" customFormat="1" ht="27" x14ac:dyDescent="0.25">
      <c r="A79" s="28">
        <v>1</v>
      </c>
      <c r="B79" s="2" t="s">
        <v>449</v>
      </c>
      <c r="C79" s="3">
        <v>42</v>
      </c>
      <c r="D79" s="4">
        <v>414</v>
      </c>
      <c r="E79" s="5">
        <v>2120</v>
      </c>
      <c r="F79" s="1" t="s">
        <v>456</v>
      </c>
      <c r="G79" s="6">
        <v>27788.879999999997</v>
      </c>
      <c r="H79" s="7">
        <v>15568</v>
      </c>
      <c r="I79" s="8">
        <v>24490</v>
      </c>
    </row>
    <row r="80" spans="1:9" s="9" customFormat="1" ht="27" x14ac:dyDescent="0.25">
      <c r="A80" s="28">
        <v>2</v>
      </c>
      <c r="B80" s="12" t="s">
        <v>601</v>
      </c>
      <c r="C80" s="3">
        <v>42</v>
      </c>
      <c r="D80" s="4">
        <v>409</v>
      </c>
      <c r="E80" s="5">
        <v>3501</v>
      </c>
      <c r="F80" s="1" t="s">
        <v>602</v>
      </c>
      <c r="G80" s="6">
        <v>0</v>
      </c>
      <c r="H80" s="7"/>
      <c r="I80" s="8">
        <v>6900</v>
      </c>
    </row>
    <row r="81" spans="1:9" s="9" customFormat="1" ht="27" x14ac:dyDescent="0.25">
      <c r="A81" s="28">
        <v>2</v>
      </c>
      <c r="B81" s="12" t="s">
        <v>601</v>
      </c>
      <c r="C81" s="3">
        <v>42</v>
      </c>
      <c r="D81" s="4">
        <v>409</v>
      </c>
      <c r="E81" s="5">
        <v>8020</v>
      </c>
      <c r="F81" s="1" t="s">
        <v>603</v>
      </c>
      <c r="G81" s="6">
        <v>47481</v>
      </c>
      <c r="H81" s="7">
        <v>26600</v>
      </c>
      <c r="I81" s="8">
        <v>42990</v>
      </c>
    </row>
    <row r="82" spans="1:9" s="9" customFormat="1" ht="27" x14ac:dyDescent="0.25">
      <c r="A82" s="28">
        <v>1</v>
      </c>
      <c r="B82" s="2" t="s">
        <v>642</v>
      </c>
      <c r="C82" s="3">
        <v>42</v>
      </c>
      <c r="D82" s="4">
        <v>411</v>
      </c>
      <c r="E82" s="5">
        <v>1711</v>
      </c>
      <c r="F82" s="1" t="s">
        <v>643</v>
      </c>
      <c r="G82" s="6">
        <v>0</v>
      </c>
      <c r="H82" s="7"/>
      <c r="I82" s="8">
        <v>3900</v>
      </c>
    </row>
    <row r="83" spans="1:9" s="9" customFormat="1" ht="27" x14ac:dyDescent="0.25">
      <c r="A83" s="28">
        <v>4</v>
      </c>
      <c r="B83" s="2" t="s">
        <v>671</v>
      </c>
      <c r="C83" s="3">
        <v>42</v>
      </c>
      <c r="D83" s="4">
        <v>417</v>
      </c>
      <c r="E83" s="5">
        <v>1205</v>
      </c>
      <c r="F83" s="1" t="s">
        <v>672</v>
      </c>
      <c r="G83" s="6">
        <v>0</v>
      </c>
      <c r="H83" s="7"/>
      <c r="I83" s="8">
        <v>2900</v>
      </c>
    </row>
    <row r="84" spans="1:9" s="9" customFormat="1" ht="27" x14ac:dyDescent="0.25">
      <c r="A84" s="28">
        <v>1</v>
      </c>
      <c r="B84" s="10" t="s">
        <v>712</v>
      </c>
      <c r="C84" s="3">
        <v>42</v>
      </c>
      <c r="D84" s="4">
        <v>423</v>
      </c>
      <c r="E84" s="5">
        <v>6501</v>
      </c>
      <c r="F84" s="1" t="s">
        <v>713</v>
      </c>
      <c r="G84" s="6">
        <v>44685.69</v>
      </c>
      <c r="H84" s="7">
        <v>25034</v>
      </c>
      <c r="I84" s="8">
        <v>39990</v>
      </c>
    </row>
    <row r="85" spans="1:9" s="9" customFormat="1" ht="27" x14ac:dyDescent="0.25">
      <c r="A85" s="28">
        <v>5</v>
      </c>
      <c r="B85" s="10" t="s">
        <v>712</v>
      </c>
      <c r="C85" s="3">
        <v>42</v>
      </c>
      <c r="D85" s="4">
        <v>423</v>
      </c>
      <c r="E85" s="5">
        <v>6504</v>
      </c>
      <c r="F85" s="1" t="s">
        <v>714</v>
      </c>
      <c r="G85" s="6">
        <v>33622.26</v>
      </c>
      <c r="H85" s="7">
        <v>18836</v>
      </c>
      <c r="I85" s="8">
        <v>29990</v>
      </c>
    </row>
    <row r="86" spans="1:9" s="9" customFormat="1" ht="27" x14ac:dyDescent="0.25">
      <c r="A86" s="28">
        <v>1</v>
      </c>
      <c r="B86" s="2">
        <v>323</v>
      </c>
      <c r="C86" s="3">
        <v>48</v>
      </c>
      <c r="D86" s="4">
        <v>441</v>
      </c>
      <c r="E86" s="5">
        <v>3650</v>
      </c>
      <c r="F86" s="1" t="s">
        <v>14</v>
      </c>
      <c r="G86" s="6">
        <v>36628.199999999997</v>
      </c>
      <c r="H86" s="7">
        <v>20520</v>
      </c>
      <c r="I86" s="8">
        <v>32990</v>
      </c>
    </row>
    <row r="87" spans="1:9" s="9" customFormat="1" ht="27" x14ac:dyDescent="0.25">
      <c r="A87" s="28">
        <v>1</v>
      </c>
      <c r="B87" s="2">
        <v>323</v>
      </c>
      <c r="C87" s="3">
        <v>48</v>
      </c>
      <c r="D87" s="4">
        <v>441</v>
      </c>
      <c r="E87" s="5">
        <v>4300</v>
      </c>
      <c r="F87" s="1" t="s">
        <v>15</v>
      </c>
      <c r="G87" s="6">
        <v>51291.975000000006</v>
      </c>
      <c r="H87" s="7">
        <v>28735</v>
      </c>
      <c r="I87" s="8">
        <v>45990</v>
      </c>
    </row>
    <row r="88" spans="1:9" s="9" customFormat="1" ht="27" x14ac:dyDescent="0.25">
      <c r="A88" s="28">
        <v>1</v>
      </c>
      <c r="B88" s="2">
        <v>626</v>
      </c>
      <c r="C88" s="3">
        <v>48</v>
      </c>
      <c r="D88" s="4">
        <v>444</v>
      </c>
      <c r="E88" s="5">
        <v>500</v>
      </c>
      <c r="F88" s="1" t="s">
        <v>17</v>
      </c>
      <c r="G88" s="6">
        <v>22316.07</v>
      </c>
      <c r="H88" s="7">
        <v>12502</v>
      </c>
      <c r="I88" s="8">
        <v>19490</v>
      </c>
    </row>
    <row r="89" spans="1:9" s="9" customFormat="1" ht="27" x14ac:dyDescent="0.25">
      <c r="A89" s="28">
        <v>6</v>
      </c>
      <c r="B89" s="2" t="s">
        <v>49</v>
      </c>
      <c r="C89" s="3">
        <v>48</v>
      </c>
      <c r="D89" s="4">
        <v>450</v>
      </c>
      <c r="E89" s="5">
        <v>1800</v>
      </c>
      <c r="F89" s="1" t="s">
        <v>51</v>
      </c>
      <c r="G89" s="6">
        <v>8651.8949999999986</v>
      </c>
      <c r="H89" s="7">
        <v>4847</v>
      </c>
      <c r="I89" s="8">
        <v>6990</v>
      </c>
    </row>
    <row r="90" spans="1:9" s="9" customFormat="1" ht="27" x14ac:dyDescent="0.25">
      <c r="A90" s="28">
        <v>2</v>
      </c>
      <c r="B90" s="2" t="s">
        <v>673</v>
      </c>
      <c r="C90" s="3">
        <v>48</v>
      </c>
      <c r="D90" s="4">
        <v>459</v>
      </c>
      <c r="E90" s="5">
        <v>2990</v>
      </c>
      <c r="F90" s="1" t="s">
        <v>681</v>
      </c>
      <c r="G90" s="6">
        <v>33861.449999999997</v>
      </c>
      <c r="H90" s="7">
        <v>18970</v>
      </c>
      <c r="I90" s="8">
        <v>30990</v>
      </c>
    </row>
    <row r="91" spans="1:9" s="9" customFormat="1" ht="27" x14ac:dyDescent="0.25">
      <c r="A91" s="28">
        <v>1</v>
      </c>
      <c r="B91" s="2" t="s">
        <v>673</v>
      </c>
      <c r="C91" s="3">
        <v>48</v>
      </c>
      <c r="D91" s="4">
        <v>459</v>
      </c>
      <c r="E91" s="5">
        <v>2950</v>
      </c>
      <c r="F91" s="1" t="s">
        <v>682</v>
      </c>
      <c r="G91" s="6">
        <v>40876.5</v>
      </c>
      <c r="H91" s="7">
        <v>22900</v>
      </c>
      <c r="I91" s="8">
        <v>36990</v>
      </c>
    </row>
    <row r="92" spans="1:9" s="9" customFormat="1" ht="27" x14ac:dyDescent="0.25">
      <c r="A92" s="28">
        <v>1</v>
      </c>
      <c r="B92" s="2" t="s">
        <v>673</v>
      </c>
      <c r="C92" s="3">
        <v>48</v>
      </c>
      <c r="D92" s="4">
        <v>459</v>
      </c>
      <c r="E92" s="5">
        <v>3352</v>
      </c>
      <c r="F92" s="1" t="s">
        <v>683</v>
      </c>
      <c r="G92" s="6">
        <v>33861.449999999997</v>
      </c>
      <c r="H92" s="7">
        <v>18970</v>
      </c>
      <c r="I92" s="8">
        <v>30990</v>
      </c>
    </row>
    <row r="93" spans="1:9" s="9" customFormat="1" ht="27" x14ac:dyDescent="0.25">
      <c r="A93" s="28">
        <v>2</v>
      </c>
      <c r="B93" s="2" t="s">
        <v>673</v>
      </c>
      <c r="C93" s="3">
        <v>48</v>
      </c>
      <c r="D93" s="4">
        <v>459</v>
      </c>
      <c r="E93" s="5">
        <v>3350</v>
      </c>
      <c r="F93" s="1" t="s">
        <v>684</v>
      </c>
      <c r="G93" s="6">
        <v>40876.5</v>
      </c>
      <c r="H93" s="7">
        <v>22900</v>
      </c>
      <c r="I93" s="8">
        <v>36990</v>
      </c>
    </row>
    <row r="94" spans="1:9" s="9" customFormat="1" ht="27" x14ac:dyDescent="0.25">
      <c r="A94" s="28">
        <v>3</v>
      </c>
      <c r="B94" s="2" t="s">
        <v>673</v>
      </c>
      <c r="C94" s="3">
        <v>48</v>
      </c>
      <c r="D94" s="4">
        <v>459</v>
      </c>
      <c r="E94" s="5">
        <v>5100</v>
      </c>
      <c r="F94" s="1" t="s">
        <v>689</v>
      </c>
      <c r="G94" s="6">
        <v>35100.239999999998</v>
      </c>
      <c r="H94" s="7">
        <v>19664</v>
      </c>
      <c r="I94" s="8">
        <v>31990</v>
      </c>
    </row>
    <row r="95" spans="1:9" s="9" customFormat="1" ht="27" x14ac:dyDescent="0.25">
      <c r="A95" s="28">
        <v>1</v>
      </c>
      <c r="B95" s="2" t="s">
        <v>673</v>
      </c>
      <c r="C95" s="3">
        <v>48</v>
      </c>
      <c r="D95" s="4">
        <v>459</v>
      </c>
      <c r="E95" s="5">
        <v>7310</v>
      </c>
      <c r="F95" s="1" t="s">
        <v>691</v>
      </c>
      <c r="G95" s="6">
        <v>57298.5</v>
      </c>
      <c r="H95" s="7">
        <v>32100</v>
      </c>
      <c r="I95" s="8">
        <v>50990</v>
      </c>
    </row>
    <row r="96" spans="1:9" s="9" customFormat="1" ht="27" x14ac:dyDescent="0.25">
      <c r="A96" s="28">
        <v>2</v>
      </c>
      <c r="B96" s="2" t="s">
        <v>457</v>
      </c>
      <c r="C96" s="3">
        <v>54</v>
      </c>
      <c r="D96" s="4">
        <v>477</v>
      </c>
      <c r="E96" s="5">
        <v>3002</v>
      </c>
      <c r="F96" s="1" t="s">
        <v>463</v>
      </c>
      <c r="G96" s="6">
        <v>6975</v>
      </c>
      <c r="H96" s="7">
        <v>3907.5630252100841</v>
      </c>
      <c r="I96" s="8">
        <v>5490</v>
      </c>
    </row>
    <row r="97" spans="1:9" s="9" customFormat="1" ht="27" x14ac:dyDescent="0.25">
      <c r="A97" s="28">
        <v>3</v>
      </c>
      <c r="B97" s="2" t="s">
        <v>457</v>
      </c>
      <c r="C97" s="3">
        <v>54</v>
      </c>
      <c r="D97" s="4">
        <v>477</v>
      </c>
      <c r="E97" s="5">
        <v>3302</v>
      </c>
      <c r="F97" s="1" t="s">
        <v>467</v>
      </c>
      <c r="G97" s="6">
        <v>15556.275000000001</v>
      </c>
      <c r="H97" s="7">
        <v>8715</v>
      </c>
      <c r="I97" s="8">
        <v>13490</v>
      </c>
    </row>
    <row r="98" spans="1:9" s="9" customFormat="1" ht="27" x14ac:dyDescent="0.25">
      <c r="A98" s="28">
        <v>1</v>
      </c>
      <c r="B98" s="2" t="s">
        <v>457</v>
      </c>
      <c r="C98" s="3">
        <v>54</v>
      </c>
      <c r="D98" s="4">
        <v>477</v>
      </c>
      <c r="E98" s="5">
        <v>3904</v>
      </c>
      <c r="F98" s="1" t="s">
        <v>476</v>
      </c>
      <c r="G98" s="6">
        <v>10226.264999999999</v>
      </c>
      <c r="H98" s="7">
        <v>5729</v>
      </c>
      <c r="I98" s="8">
        <v>6990</v>
      </c>
    </row>
    <row r="99" spans="1:9" s="9" customFormat="1" ht="27" x14ac:dyDescent="0.25">
      <c r="A99" s="28">
        <v>1</v>
      </c>
      <c r="B99" s="2" t="s">
        <v>457</v>
      </c>
      <c r="C99" s="3">
        <v>54</v>
      </c>
      <c r="D99" s="4">
        <v>477</v>
      </c>
      <c r="E99" s="5">
        <v>5000</v>
      </c>
      <c r="F99" s="1" t="s">
        <v>477</v>
      </c>
      <c r="G99" s="6">
        <v>10033.485000000001</v>
      </c>
      <c r="H99" s="7">
        <v>5621</v>
      </c>
      <c r="I99" s="8">
        <v>6990</v>
      </c>
    </row>
    <row r="100" spans="1:9" s="9" customFormat="1" ht="27" x14ac:dyDescent="0.25">
      <c r="A100" s="28">
        <v>1</v>
      </c>
      <c r="B100" s="2" t="s">
        <v>457</v>
      </c>
      <c r="C100" s="3">
        <v>54</v>
      </c>
      <c r="D100" s="4">
        <v>477</v>
      </c>
      <c r="E100" s="5">
        <v>5118</v>
      </c>
      <c r="F100" s="1" t="s">
        <v>485</v>
      </c>
      <c r="G100" s="6">
        <v>0</v>
      </c>
      <c r="H100" s="7"/>
      <c r="I100" s="8">
        <v>39900</v>
      </c>
    </row>
    <row r="101" spans="1:9" s="9" customFormat="1" ht="27" x14ac:dyDescent="0.25">
      <c r="A101" s="28">
        <v>2</v>
      </c>
      <c r="B101" s="2" t="s">
        <v>490</v>
      </c>
      <c r="C101" s="3">
        <v>54</v>
      </c>
      <c r="D101" s="4">
        <v>483</v>
      </c>
      <c r="E101" s="5">
        <v>1900</v>
      </c>
      <c r="F101" s="1" t="s">
        <v>491</v>
      </c>
      <c r="G101" s="6">
        <v>5883</v>
      </c>
      <c r="H101" s="7">
        <v>3295.7983193277314</v>
      </c>
      <c r="I101" s="8">
        <v>3990</v>
      </c>
    </row>
    <row r="102" spans="1:9" s="9" customFormat="1" ht="27" x14ac:dyDescent="0.25">
      <c r="A102" s="28">
        <v>3</v>
      </c>
      <c r="B102" s="2" t="s">
        <v>490</v>
      </c>
      <c r="C102" s="3">
        <v>54</v>
      </c>
      <c r="D102" s="4">
        <v>483</v>
      </c>
      <c r="E102" s="5">
        <v>2100</v>
      </c>
      <c r="F102" s="1" t="s">
        <v>492</v>
      </c>
      <c r="G102" s="6">
        <v>7875.42</v>
      </c>
      <c r="H102" s="7">
        <v>4412</v>
      </c>
      <c r="I102" s="8">
        <v>6490</v>
      </c>
    </row>
    <row r="103" spans="1:9" s="9" customFormat="1" ht="27" x14ac:dyDescent="0.25">
      <c r="A103" s="28">
        <v>2</v>
      </c>
      <c r="B103" s="2" t="s">
        <v>490</v>
      </c>
      <c r="C103" s="3">
        <v>54</v>
      </c>
      <c r="D103" s="4">
        <v>483</v>
      </c>
      <c r="E103" s="5">
        <v>4100</v>
      </c>
      <c r="F103" s="1" t="s">
        <v>495</v>
      </c>
      <c r="G103" s="6">
        <v>28993.754999999997</v>
      </c>
      <c r="H103" s="7">
        <v>16243</v>
      </c>
      <c r="I103" s="8">
        <v>25490</v>
      </c>
    </row>
    <row r="104" spans="1:9" s="9" customFormat="1" ht="27" x14ac:dyDescent="0.25">
      <c r="A104" s="28">
        <v>2</v>
      </c>
      <c r="B104" s="2" t="s">
        <v>490</v>
      </c>
      <c r="C104" s="3">
        <v>54</v>
      </c>
      <c r="D104" s="4">
        <v>483</v>
      </c>
      <c r="E104" s="5">
        <v>5210</v>
      </c>
      <c r="F104" s="1" t="s">
        <v>496</v>
      </c>
      <c r="G104" s="6">
        <v>36000</v>
      </c>
      <c r="H104" s="7">
        <v>20168.067226890758</v>
      </c>
      <c r="I104" s="8">
        <v>31990</v>
      </c>
    </row>
    <row r="105" spans="1:9" s="9" customFormat="1" ht="27" x14ac:dyDescent="0.25">
      <c r="A105" s="28">
        <v>1</v>
      </c>
      <c r="B105" s="2" t="s">
        <v>138</v>
      </c>
      <c r="C105" s="3">
        <v>57</v>
      </c>
      <c r="D105" s="4">
        <v>513</v>
      </c>
      <c r="E105" s="5">
        <v>1750</v>
      </c>
      <c r="F105" s="1" t="s">
        <v>142</v>
      </c>
      <c r="G105" s="6">
        <v>0</v>
      </c>
      <c r="H105" s="7">
        <v>0</v>
      </c>
      <c r="I105" s="8">
        <v>9900</v>
      </c>
    </row>
    <row r="106" spans="1:9" s="9" customFormat="1" ht="27" x14ac:dyDescent="0.25">
      <c r="A106" s="28">
        <v>1</v>
      </c>
      <c r="B106" s="2" t="s">
        <v>138</v>
      </c>
      <c r="C106" s="3">
        <v>57</v>
      </c>
      <c r="D106" s="4">
        <v>513</v>
      </c>
      <c r="E106" s="5">
        <v>2350</v>
      </c>
      <c r="F106" s="1" t="s">
        <v>147</v>
      </c>
      <c r="G106" s="6">
        <v>3598.56</v>
      </c>
      <c r="H106" s="7">
        <v>2016</v>
      </c>
      <c r="I106" s="8">
        <v>2990</v>
      </c>
    </row>
    <row r="107" spans="1:9" s="9" customFormat="1" ht="27" x14ac:dyDescent="0.25">
      <c r="A107" s="29">
        <v>2</v>
      </c>
      <c r="B107" s="2" t="s">
        <v>138</v>
      </c>
      <c r="C107" s="3">
        <v>57</v>
      </c>
      <c r="D107" s="4">
        <v>513</v>
      </c>
      <c r="E107" s="5">
        <v>2900</v>
      </c>
      <c r="F107" s="1" t="s">
        <v>153</v>
      </c>
      <c r="G107" s="6">
        <v>5310.375</v>
      </c>
      <c r="H107" s="7">
        <v>2975</v>
      </c>
      <c r="I107" s="8">
        <v>3490</v>
      </c>
    </row>
    <row r="108" spans="1:9" s="9" customFormat="1" ht="27" x14ac:dyDescent="0.25">
      <c r="A108" s="28">
        <v>2</v>
      </c>
      <c r="B108" s="2" t="s">
        <v>138</v>
      </c>
      <c r="C108" s="3">
        <v>57</v>
      </c>
      <c r="D108" s="4">
        <v>513</v>
      </c>
      <c r="E108" s="5">
        <v>4150</v>
      </c>
      <c r="F108" s="1" t="s">
        <v>341</v>
      </c>
      <c r="G108" s="6">
        <v>17958.885000000002</v>
      </c>
      <c r="H108" s="7">
        <v>10061</v>
      </c>
      <c r="I108" s="8">
        <v>15990</v>
      </c>
    </row>
    <row r="109" spans="1:9" s="9" customFormat="1" ht="27" x14ac:dyDescent="0.25">
      <c r="A109" s="28">
        <v>4</v>
      </c>
      <c r="B109" s="2" t="s">
        <v>138</v>
      </c>
      <c r="C109" s="3">
        <v>57</v>
      </c>
      <c r="D109" s="4">
        <v>513</v>
      </c>
      <c r="E109" s="5">
        <v>7750</v>
      </c>
      <c r="F109" s="1" t="s">
        <v>343</v>
      </c>
      <c r="G109" s="6">
        <v>20349</v>
      </c>
      <c r="H109" s="7">
        <v>11400</v>
      </c>
      <c r="I109" s="8">
        <v>17990</v>
      </c>
    </row>
    <row r="110" spans="1:9" s="9" customFormat="1" ht="27" x14ac:dyDescent="0.25">
      <c r="A110" s="28">
        <v>1</v>
      </c>
      <c r="B110" s="2" t="s">
        <v>162</v>
      </c>
      <c r="C110" s="3">
        <v>57</v>
      </c>
      <c r="D110" s="4">
        <v>516</v>
      </c>
      <c r="E110" s="5">
        <v>1040</v>
      </c>
      <c r="F110" s="1" t="s">
        <v>163</v>
      </c>
      <c r="G110" s="6">
        <v>82269.75</v>
      </c>
      <c r="H110" s="7">
        <v>46089.495798319331</v>
      </c>
      <c r="I110" s="8">
        <v>73990</v>
      </c>
    </row>
    <row r="111" spans="1:9" s="9" customFormat="1" ht="27" x14ac:dyDescent="0.25">
      <c r="A111" s="28">
        <v>2</v>
      </c>
      <c r="B111" s="2" t="s">
        <v>162</v>
      </c>
      <c r="C111" s="3">
        <v>57</v>
      </c>
      <c r="D111" s="4">
        <v>516</v>
      </c>
      <c r="E111" s="5">
        <v>1600</v>
      </c>
      <c r="F111" s="1" t="s">
        <v>172</v>
      </c>
      <c r="G111" s="6">
        <v>30803.031000000003</v>
      </c>
      <c r="H111" s="7">
        <v>17256.600000000002</v>
      </c>
      <c r="I111" s="8">
        <v>27990</v>
      </c>
    </row>
    <row r="112" spans="1:9" s="9" customFormat="1" ht="27" x14ac:dyDescent="0.25">
      <c r="A112" s="28">
        <v>5</v>
      </c>
      <c r="B112" s="2" t="s">
        <v>162</v>
      </c>
      <c r="C112" s="3">
        <v>57</v>
      </c>
      <c r="D112" s="4">
        <v>516</v>
      </c>
      <c r="E112" s="5">
        <v>1710</v>
      </c>
      <c r="F112" s="1" t="s">
        <v>175</v>
      </c>
      <c r="G112" s="6">
        <v>14153.264999999999</v>
      </c>
      <c r="H112" s="7">
        <v>7929</v>
      </c>
      <c r="I112" s="8">
        <v>12900</v>
      </c>
    </row>
    <row r="113" spans="1:9" s="9" customFormat="1" ht="27" x14ac:dyDescent="0.25">
      <c r="A113" s="28">
        <v>5</v>
      </c>
      <c r="B113" s="2" t="s">
        <v>162</v>
      </c>
      <c r="C113" s="3">
        <v>57</v>
      </c>
      <c r="D113" s="4">
        <v>516</v>
      </c>
      <c r="E113" s="5">
        <v>1800</v>
      </c>
      <c r="F113" s="1" t="s">
        <v>351</v>
      </c>
      <c r="G113" s="6">
        <v>33524.442000000003</v>
      </c>
      <c r="H113" s="7">
        <v>18781.2</v>
      </c>
      <c r="I113" s="8">
        <v>29990</v>
      </c>
    </row>
    <row r="114" spans="1:9" s="9" customFormat="1" ht="27" x14ac:dyDescent="0.25">
      <c r="A114" s="28">
        <v>2</v>
      </c>
      <c r="B114" s="2" t="s">
        <v>575</v>
      </c>
      <c r="C114" s="3">
        <v>57</v>
      </c>
      <c r="D114" s="4">
        <v>697</v>
      </c>
      <c r="E114" s="5">
        <v>4000</v>
      </c>
      <c r="F114" s="1" t="s">
        <v>576</v>
      </c>
      <c r="G114" s="6">
        <v>35557.199999999997</v>
      </c>
      <c r="H114" s="7">
        <v>19920</v>
      </c>
      <c r="I114" s="8">
        <v>31990</v>
      </c>
    </row>
    <row r="115" spans="1:9" s="9" customFormat="1" ht="27" x14ac:dyDescent="0.25">
      <c r="A115" s="29">
        <v>2</v>
      </c>
      <c r="B115" s="12" t="s">
        <v>604</v>
      </c>
      <c r="C115" s="3">
        <v>57</v>
      </c>
      <c r="D115" s="4">
        <v>527</v>
      </c>
      <c r="E115" s="16">
        <v>4000</v>
      </c>
      <c r="F115" s="14" t="s">
        <v>607</v>
      </c>
      <c r="G115" s="6">
        <v>34994.925000000003</v>
      </c>
      <c r="H115" s="15">
        <v>19605</v>
      </c>
      <c r="I115" s="8">
        <v>31990</v>
      </c>
    </row>
    <row r="116" spans="1:9" s="9" customFormat="1" ht="27" x14ac:dyDescent="0.25">
      <c r="A116" s="28">
        <v>5</v>
      </c>
      <c r="B116" s="12" t="s">
        <v>604</v>
      </c>
      <c r="C116" s="3">
        <v>57</v>
      </c>
      <c r="D116" s="4">
        <v>527</v>
      </c>
      <c r="E116" s="16">
        <v>5004</v>
      </c>
      <c r="F116" s="14" t="s">
        <v>609</v>
      </c>
      <c r="G116" s="6">
        <v>30073.68</v>
      </c>
      <c r="H116" s="15">
        <v>16848</v>
      </c>
      <c r="I116" s="8">
        <v>26990</v>
      </c>
    </row>
    <row r="117" spans="1:9" s="9" customFormat="1" ht="27" x14ac:dyDescent="0.25">
      <c r="A117" s="28">
        <v>3</v>
      </c>
      <c r="B117" s="2" t="s">
        <v>715</v>
      </c>
      <c r="C117" s="3">
        <v>57</v>
      </c>
      <c r="D117" s="4">
        <v>540</v>
      </c>
      <c r="E117" s="5">
        <v>1400</v>
      </c>
      <c r="F117" s="1" t="s">
        <v>717</v>
      </c>
      <c r="G117" s="6">
        <v>9817.5</v>
      </c>
      <c r="H117" s="7">
        <v>5500</v>
      </c>
      <c r="I117" s="8">
        <v>6990</v>
      </c>
    </row>
    <row r="118" spans="1:9" s="9" customFormat="1" ht="27" x14ac:dyDescent="0.25">
      <c r="A118" s="29">
        <v>1</v>
      </c>
      <c r="B118" s="2" t="s">
        <v>748</v>
      </c>
      <c r="C118" s="3">
        <v>57</v>
      </c>
      <c r="D118" s="4">
        <v>190</v>
      </c>
      <c r="E118" s="5">
        <v>1010</v>
      </c>
      <c r="F118" s="1" t="s">
        <v>751</v>
      </c>
      <c r="G118" s="6">
        <v>46895.520000000004</v>
      </c>
      <c r="H118" s="7">
        <v>26272</v>
      </c>
      <c r="I118" s="8">
        <v>41990</v>
      </c>
    </row>
    <row r="119" spans="1:9" s="9" customFormat="1" ht="27" x14ac:dyDescent="0.25">
      <c r="A119" s="28">
        <v>2</v>
      </c>
      <c r="B119" s="2" t="s">
        <v>754</v>
      </c>
      <c r="C119" s="3">
        <v>57</v>
      </c>
      <c r="D119" s="4">
        <v>549</v>
      </c>
      <c r="E119" s="5">
        <v>3100</v>
      </c>
      <c r="F119" s="1" t="s">
        <v>763</v>
      </c>
      <c r="G119" s="6">
        <v>10529.536499999998</v>
      </c>
      <c r="H119" s="7">
        <v>5898.9</v>
      </c>
      <c r="I119" s="8">
        <v>6990</v>
      </c>
    </row>
    <row r="120" spans="1:9" s="9" customFormat="1" ht="27" x14ac:dyDescent="0.25">
      <c r="A120" s="28">
        <v>1</v>
      </c>
      <c r="B120" s="10" t="s">
        <v>52</v>
      </c>
      <c r="C120" s="3">
        <v>15</v>
      </c>
      <c r="D120" s="4">
        <v>45</v>
      </c>
      <c r="E120" s="5">
        <v>3620</v>
      </c>
      <c r="F120" s="1" t="s">
        <v>56</v>
      </c>
      <c r="G120" s="6">
        <v>39691.26</v>
      </c>
      <c r="H120" s="7">
        <v>22236</v>
      </c>
      <c r="I120" s="8">
        <v>35990</v>
      </c>
    </row>
    <row r="121" spans="1:9" s="9" customFormat="1" ht="27" x14ac:dyDescent="0.25">
      <c r="A121" s="28">
        <v>2</v>
      </c>
      <c r="B121" s="2" t="s">
        <v>108</v>
      </c>
      <c r="C121" s="3">
        <v>15</v>
      </c>
      <c r="D121" s="4">
        <v>66</v>
      </c>
      <c r="E121" s="5">
        <v>1350</v>
      </c>
      <c r="F121" s="1" t="s">
        <v>113</v>
      </c>
      <c r="G121" s="6">
        <v>9033.8850000000002</v>
      </c>
      <c r="H121" s="7">
        <v>5061</v>
      </c>
      <c r="I121" s="8">
        <v>6490</v>
      </c>
    </row>
    <row r="122" spans="1:9" s="9" customFormat="1" ht="27" x14ac:dyDescent="0.25">
      <c r="A122" s="28">
        <v>1</v>
      </c>
      <c r="B122" s="2" t="s">
        <v>108</v>
      </c>
      <c r="C122" s="3">
        <v>15</v>
      </c>
      <c r="D122" s="4">
        <v>66</v>
      </c>
      <c r="E122" s="5"/>
      <c r="F122" s="1" t="s">
        <v>114</v>
      </c>
      <c r="G122" s="6">
        <v>25795.5</v>
      </c>
      <c r="H122" s="7">
        <v>14451.260504201682</v>
      </c>
      <c r="I122" s="8">
        <v>22990</v>
      </c>
    </row>
    <row r="123" spans="1:9" s="9" customFormat="1" ht="27" x14ac:dyDescent="0.25">
      <c r="A123" s="28">
        <v>1</v>
      </c>
      <c r="B123" s="2" t="s">
        <v>108</v>
      </c>
      <c r="C123" s="3">
        <v>15</v>
      </c>
      <c r="D123" s="4">
        <v>66</v>
      </c>
      <c r="E123" s="5">
        <v>1700</v>
      </c>
      <c r="F123" s="1" t="s">
        <v>121</v>
      </c>
      <c r="G123" s="6">
        <v>10076.919999999998</v>
      </c>
      <c r="H123" s="7">
        <v>5645.333333333333</v>
      </c>
      <c r="I123" s="8">
        <v>6990</v>
      </c>
    </row>
    <row r="124" spans="1:9" s="9" customFormat="1" ht="27" x14ac:dyDescent="0.25">
      <c r="A124" s="28">
        <v>1</v>
      </c>
      <c r="B124" s="2" t="s">
        <v>108</v>
      </c>
      <c r="C124" s="3">
        <v>15</v>
      </c>
      <c r="D124" s="4">
        <v>66</v>
      </c>
      <c r="E124" s="5">
        <v>2611</v>
      </c>
      <c r="F124" s="1" t="s">
        <v>332</v>
      </c>
      <c r="G124" s="6">
        <v>13275.044999999998</v>
      </c>
      <c r="H124" s="7">
        <v>7437</v>
      </c>
      <c r="I124" s="8">
        <v>10900</v>
      </c>
    </row>
    <row r="125" spans="1:9" s="9" customFormat="1" ht="27" x14ac:dyDescent="0.25">
      <c r="A125" s="28">
        <v>2</v>
      </c>
      <c r="B125" s="2" t="s">
        <v>108</v>
      </c>
      <c r="C125" s="3">
        <v>15</v>
      </c>
      <c r="D125" s="4">
        <v>66</v>
      </c>
      <c r="E125" s="5">
        <v>2858</v>
      </c>
      <c r="F125" s="1" t="s">
        <v>131</v>
      </c>
      <c r="G125" s="6">
        <v>31275</v>
      </c>
      <c r="H125" s="7">
        <v>17521.008403361346</v>
      </c>
      <c r="I125" s="8">
        <v>27990</v>
      </c>
    </row>
    <row r="126" spans="1:9" s="9" customFormat="1" ht="27" x14ac:dyDescent="0.25">
      <c r="A126" s="28">
        <v>1</v>
      </c>
      <c r="B126" s="2" t="s">
        <v>765</v>
      </c>
      <c r="C126" s="3">
        <v>15</v>
      </c>
      <c r="D126" s="4">
        <v>123</v>
      </c>
      <c r="E126" s="5">
        <v>4110</v>
      </c>
      <c r="F126" s="1" t="s">
        <v>766</v>
      </c>
      <c r="G126" s="6">
        <v>53382</v>
      </c>
      <c r="H126" s="7">
        <v>29905.882352941178</v>
      </c>
      <c r="I126" s="8">
        <v>47990</v>
      </c>
    </row>
    <row r="127" spans="1:9" s="9" customFormat="1" ht="27" x14ac:dyDescent="0.25">
      <c r="A127" s="28">
        <v>1</v>
      </c>
      <c r="B127" s="2">
        <v>206</v>
      </c>
      <c r="C127" s="3">
        <v>60</v>
      </c>
      <c r="D127" s="4">
        <v>558</v>
      </c>
      <c r="E127" s="5">
        <v>1620</v>
      </c>
      <c r="F127" s="1" t="s">
        <v>8</v>
      </c>
      <c r="G127" s="6">
        <v>23686.949999999997</v>
      </c>
      <c r="H127" s="7">
        <v>13270</v>
      </c>
      <c r="I127" s="8">
        <v>20990</v>
      </c>
    </row>
    <row r="128" spans="1:9" s="9" customFormat="1" ht="27" x14ac:dyDescent="0.25">
      <c r="A128" s="28">
        <v>1</v>
      </c>
      <c r="B128" s="2">
        <v>206</v>
      </c>
      <c r="C128" s="3">
        <v>60</v>
      </c>
      <c r="D128" s="4">
        <v>558</v>
      </c>
      <c r="E128" s="5">
        <v>1805</v>
      </c>
      <c r="F128" s="1" t="s">
        <v>262</v>
      </c>
      <c r="G128" s="6">
        <v>29468.564999999999</v>
      </c>
      <c r="H128" s="7">
        <v>16509</v>
      </c>
      <c r="I128" s="8">
        <v>26990</v>
      </c>
    </row>
    <row r="129" spans="1:9" s="9" customFormat="1" ht="27" x14ac:dyDescent="0.25">
      <c r="A129" s="28">
        <v>1</v>
      </c>
      <c r="B129" s="2">
        <v>207</v>
      </c>
      <c r="C129" s="3">
        <v>60</v>
      </c>
      <c r="D129" s="4">
        <v>559</v>
      </c>
      <c r="E129" s="5">
        <v>8001</v>
      </c>
      <c r="F129" s="1" t="s">
        <v>10</v>
      </c>
      <c r="G129" s="6">
        <v>27015.974999999999</v>
      </c>
      <c r="H129" s="7">
        <v>15135</v>
      </c>
      <c r="I129" s="8">
        <v>23490</v>
      </c>
    </row>
    <row r="130" spans="1:9" s="9" customFormat="1" ht="27" x14ac:dyDescent="0.25">
      <c r="A130" s="28">
        <v>2</v>
      </c>
      <c r="B130" s="2" t="s">
        <v>625</v>
      </c>
      <c r="C130" s="3">
        <v>60</v>
      </c>
      <c r="D130" s="4">
        <v>585</v>
      </c>
      <c r="E130" s="5">
        <v>1311</v>
      </c>
      <c r="F130" s="13" t="s">
        <v>630</v>
      </c>
      <c r="G130" s="6">
        <v>0</v>
      </c>
      <c r="H130" s="7"/>
      <c r="I130" s="8">
        <v>24900</v>
      </c>
    </row>
    <row r="131" spans="1:9" s="9" customFormat="1" ht="27" x14ac:dyDescent="0.25">
      <c r="A131" s="28">
        <v>3</v>
      </c>
      <c r="B131" s="2" t="s">
        <v>625</v>
      </c>
      <c r="C131" s="3">
        <v>60</v>
      </c>
      <c r="D131" s="4">
        <v>585</v>
      </c>
      <c r="E131" s="5">
        <v>1312</v>
      </c>
      <c r="F131" s="13" t="s">
        <v>632</v>
      </c>
      <c r="G131" s="6">
        <v>0</v>
      </c>
      <c r="H131" s="7"/>
      <c r="I131" s="8">
        <v>24900</v>
      </c>
    </row>
    <row r="132" spans="1:9" s="9" customFormat="1" ht="27" x14ac:dyDescent="0.25">
      <c r="A132" s="28">
        <v>1</v>
      </c>
      <c r="B132" s="2" t="s">
        <v>625</v>
      </c>
      <c r="C132" s="3">
        <v>60</v>
      </c>
      <c r="D132" s="4">
        <v>585</v>
      </c>
      <c r="E132" s="5">
        <v>1790</v>
      </c>
      <c r="F132" s="1" t="s">
        <v>634</v>
      </c>
      <c r="G132" s="6">
        <v>17832.150000000001</v>
      </c>
      <c r="H132" s="7">
        <v>9990</v>
      </c>
      <c r="I132" s="8">
        <v>15990</v>
      </c>
    </row>
    <row r="133" spans="1:9" s="9" customFormat="1" ht="27" x14ac:dyDescent="0.25">
      <c r="A133" s="28">
        <v>2</v>
      </c>
      <c r="B133" s="2" t="s">
        <v>625</v>
      </c>
      <c r="C133" s="3">
        <v>60</v>
      </c>
      <c r="D133" s="4">
        <v>585</v>
      </c>
      <c r="E133" s="5">
        <v>2310</v>
      </c>
      <c r="F133" s="1" t="s">
        <v>638</v>
      </c>
      <c r="G133" s="6">
        <v>58521.225000000006</v>
      </c>
      <c r="H133" s="7">
        <v>32785</v>
      </c>
      <c r="I133" s="8">
        <v>52990</v>
      </c>
    </row>
    <row r="134" spans="1:9" s="9" customFormat="1" ht="27" x14ac:dyDescent="0.25">
      <c r="A134" s="28">
        <v>1</v>
      </c>
      <c r="B134" s="2" t="s">
        <v>315</v>
      </c>
      <c r="C134" s="3">
        <v>63</v>
      </c>
      <c r="D134" s="4">
        <v>600</v>
      </c>
      <c r="E134" s="5">
        <v>1504</v>
      </c>
      <c r="F134" s="1" t="s">
        <v>316</v>
      </c>
      <c r="G134" s="6">
        <v>39653.774999999994</v>
      </c>
      <c r="H134" s="7">
        <v>22215</v>
      </c>
      <c r="I134" s="8">
        <v>35990</v>
      </c>
    </row>
    <row r="135" spans="1:9" s="9" customFormat="1" ht="27" x14ac:dyDescent="0.25">
      <c r="A135" s="28">
        <v>3</v>
      </c>
      <c r="B135" s="2" t="s">
        <v>315</v>
      </c>
      <c r="C135" s="3">
        <v>63</v>
      </c>
      <c r="D135" s="4">
        <v>600</v>
      </c>
      <c r="E135" s="5">
        <v>1612</v>
      </c>
      <c r="F135" s="1" t="s">
        <v>318</v>
      </c>
      <c r="G135" s="6">
        <v>35503.649999999994</v>
      </c>
      <c r="H135" s="7">
        <v>19890</v>
      </c>
      <c r="I135" s="8">
        <v>31990</v>
      </c>
    </row>
    <row r="136" spans="1:9" s="9" customFormat="1" ht="27" x14ac:dyDescent="0.25">
      <c r="A136" s="28">
        <v>2</v>
      </c>
      <c r="B136" s="2" t="s">
        <v>498</v>
      </c>
      <c r="C136" s="3">
        <v>81</v>
      </c>
      <c r="D136" s="4">
        <v>672</v>
      </c>
      <c r="E136" s="5">
        <v>5754</v>
      </c>
      <c r="F136" s="1" t="s">
        <v>501</v>
      </c>
      <c r="G136" s="6">
        <v>0</v>
      </c>
      <c r="H136" s="7"/>
      <c r="I136" s="8">
        <v>35900</v>
      </c>
    </row>
    <row r="137" spans="1:9" s="9" customFormat="1" ht="27" x14ac:dyDescent="0.25">
      <c r="A137" s="28">
        <v>1</v>
      </c>
      <c r="B137" s="2" t="s">
        <v>296</v>
      </c>
      <c r="C137" s="3">
        <v>84</v>
      </c>
      <c r="D137" s="4">
        <v>678</v>
      </c>
      <c r="E137" s="5">
        <v>4102</v>
      </c>
      <c r="F137" s="1" t="s">
        <v>298</v>
      </c>
      <c r="G137" s="6">
        <v>11807.775</v>
      </c>
      <c r="H137" s="7">
        <v>6615</v>
      </c>
      <c r="I137" s="8">
        <v>7900</v>
      </c>
    </row>
    <row r="138" spans="1:9" s="9" customFormat="1" ht="27" x14ac:dyDescent="0.25">
      <c r="A138" s="28">
        <v>6</v>
      </c>
      <c r="B138" s="2" t="s">
        <v>296</v>
      </c>
      <c r="C138" s="3">
        <v>84</v>
      </c>
      <c r="D138" s="4">
        <v>678</v>
      </c>
      <c r="E138" s="5">
        <v>1000</v>
      </c>
      <c r="F138" s="1" t="s">
        <v>300</v>
      </c>
      <c r="G138" s="6">
        <v>13376.789999999997</v>
      </c>
      <c r="H138" s="7">
        <v>7494</v>
      </c>
      <c r="I138" s="8">
        <v>10900</v>
      </c>
    </row>
    <row r="139" spans="1:9" s="9" customFormat="1" ht="27" x14ac:dyDescent="0.25">
      <c r="A139" s="28">
        <v>2</v>
      </c>
      <c r="B139" s="2" t="s">
        <v>296</v>
      </c>
      <c r="C139" s="3">
        <v>84</v>
      </c>
      <c r="D139" s="4">
        <v>678</v>
      </c>
      <c r="E139" s="5">
        <v>3034</v>
      </c>
      <c r="F139" s="1" t="s">
        <v>302</v>
      </c>
      <c r="G139" s="6">
        <v>46076.204999999994</v>
      </c>
      <c r="H139" s="7">
        <v>25813</v>
      </c>
      <c r="I139" s="8">
        <v>40990</v>
      </c>
    </row>
    <row r="140" spans="1:9" s="9" customFormat="1" ht="27" x14ac:dyDescent="0.25">
      <c r="A140" s="28">
        <v>1</v>
      </c>
      <c r="B140" s="2" t="s">
        <v>74</v>
      </c>
      <c r="C140" s="3">
        <v>84</v>
      </c>
      <c r="D140" s="4">
        <v>681</v>
      </c>
      <c r="E140" s="5">
        <v>1300</v>
      </c>
      <c r="F140" s="1" t="s">
        <v>308</v>
      </c>
      <c r="G140" s="6">
        <v>33915</v>
      </c>
      <c r="H140" s="7">
        <v>19000</v>
      </c>
      <c r="I140" s="8">
        <v>30990</v>
      </c>
    </row>
    <row r="141" spans="1:9" s="9" customFormat="1" ht="27" x14ac:dyDescent="0.25">
      <c r="A141" s="28">
        <v>2</v>
      </c>
      <c r="B141" s="2" t="s">
        <v>74</v>
      </c>
      <c r="C141" s="3">
        <v>84</v>
      </c>
      <c r="D141" s="4">
        <v>681</v>
      </c>
      <c r="E141" s="5">
        <v>3000</v>
      </c>
      <c r="F141" s="1" t="s">
        <v>309</v>
      </c>
      <c r="G141" s="6">
        <v>33593.699999999997</v>
      </c>
      <c r="H141" s="7">
        <v>18820</v>
      </c>
      <c r="I141" s="8">
        <v>29990</v>
      </c>
    </row>
    <row r="142" spans="1:9" s="9" customFormat="1" ht="27" x14ac:dyDescent="0.25">
      <c r="A142" s="28">
        <v>1</v>
      </c>
      <c r="B142" s="2" t="s">
        <v>74</v>
      </c>
      <c r="C142" s="3">
        <v>84</v>
      </c>
      <c r="D142" s="4">
        <v>681</v>
      </c>
      <c r="E142" s="5">
        <v>3500</v>
      </c>
      <c r="F142" s="1" t="s">
        <v>312</v>
      </c>
      <c r="G142" s="6">
        <v>52759.245000000003</v>
      </c>
      <c r="H142" s="7">
        <v>29557</v>
      </c>
      <c r="I142" s="8">
        <v>46990</v>
      </c>
    </row>
    <row r="143" spans="1:9" s="9" customFormat="1" ht="27" x14ac:dyDescent="0.25">
      <c r="A143" s="28">
        <v>2</v>
      </c>
      <c r="B143" s="2" t="s">
        <v>91</v>
      </c>
      <c r="C143" s="3">
        <v>84</v>
      </c>
      <c r="D143" s="4">
        <v>684</v>
      </c>
      <c r="E143" s="5">
        <v>2007</v>
      </c>
      <c r="F143" s="1" t="s">
        <v>93</v>
      </c>
      <c r="G143" s="6">
        <v>3678.8849999999993</v>
      </c>
      <c r="H143" s="7">
        <v>2061</v>
      </c>
      <c r="I143" s="8">
        <v>2990</v>
      </c>
    </row>
    <row r="144" spans="1:9" s="9" customFormat="1" ht="27" x14ac:dyDescent="0.25">
      <c r="A144" s="28">
        <v>1</v>
      </c>
      <c r="B144" s="2" t="s">
        <v>577</v>
      </c>
      <c r="C144" s="3">
        <v>84</v>
      </c>
      <c r="D144" s="4">
        <v>693</v>
      </c>
      <c r="E144" s="5">
        <v>1300</v>
      </c>
      <c r="F144" s="1" t="s">
        <v>582</v>
      </c>
      <c r="G144" s="6">
        <v>2534.6999999999998</v>
      </c>
      <c r="H144" s="7">
        <v>1420</v>
      </c>
      <c r="I144" s="8">
        <v>1990</v>
      </c>
    </row>
    <row r="145" spans="1:9" s="9" customFormat="1" ht="27" x14ac:dyDescent="0.25">
      <c r="A145" s="28">
        <v>1</v>
      </c>
      <c r="B145" s="2" t="s">
        <v>577</v>
      </c>
      <c r="C145" s="3">
        <v>84</v>
      </c>
      <c r="D145" s="4">
        <v>693</v>
      </c>
      <c r="E145" s="5">
        <v>4000</v>
      </c>
      <c r="F145" s="1" t="s">
        <v>589</v>
      </c>
      <c r="G145" s="6">
        <v>6657.3359999999993</v>
      </c>
      <c r="H145" s="7">
        <v>3729.6</v>
      </c>
      <c r="I145" s="8">
        <v>5490</v>
      </c>
    </row>
    <row r="146" spans="1:9" s="9" customFormat="1" ht="27" x14ac:dyDescent="0.25">
      <c r="A146" s="28">
        <v>3</v>
      </c>
      <c r="B146" s="2" t="s">
        <v>577</v>
      </c>
      <c r="C146" s="3">
        <v>84</v>
      </c>
      <c r="D146" s="4">
        <v>693</v>
      </c>
      <c r="E146" s="5">
        <v>8000</v>
      </c>
      <c r="F146" s="1" t="s">
        <v>591</v>
      </c>
      <c r="G146" s="6">
        <v>36000</v>
      </c>
      <c r="H146" s="7">
        <v>20168.067226890758</v>
      </c>
      <c r="I146" s="8">
        <v>31990</v>
      </c>
    </row>
    <row r="147" spans="1:9" s="9" customFormat="1" ht="27" x14ac:dyDescent="0.25">
      <c r="A147" s="28">
        <v>2</v>
      </c>
      <c r="B147" s="2" t="s">
        <v>592</v>
      </c>
      <c r="C147" s="3">
        <v>84</v>
      </c>
      <c r="D147" s="4">
        <v>696</v>
      </c>
      <c r="E147" s="5">
        <v>6000</v>
      </c>
      <c r="F147" s="1" t="s">
        <v>594</v>
      </c>
      <c r="G147" s="6">
        <v>0</v>
      </c>
      <c r="H147" s="7"/>
      <c r="I147" s="8">
        <v>29900</v>
      </c>
    </row>
    <row r="148" spans="1:9" s="9" customFormat="1" ht="27" x14ac:dyDescent="0.25">
      <c r="A148" s="28">
        <v>1</v>
      </c>
      <c r="B148" s="2" t="s">
        <v>718</v>
      </c>
      <c r="C148" s="3">
        <v>84</v>
      </c>
      <c r="D148" s="4">
        <v>705</v>
      </c>
      <c r="E148" s="5">
        <v>2510</v>
      </c>
      <c r="F148" s="1" t="s">
        <v>719</v>
      </c>
      <c r="G148" s="6">
        <v>33638.324999999997</v>
      </c>
      <c r="H148" s="7">
        <v>18845</v>
      </c>
      <c r="I148" s="8">
        <v>29990</v>
      </c>
    </row>
    <row r="149" spans="1:9" s="9" customFormat="1" ht="27" x14ac:dyDescent="0.25">
      <c r="A149" s="28">
        <v>1</v>
      </c>
      <c r="B149" s="12" t="s">
        <v>767</v>
      </c>
      <c r="C149" s="3">
        <v>84</v>
      </c>
      <c r="D149" s="4">
        <v>708</v>
      </c>
      <c r="E149" s="5">
        <v>1700</v>
      </c>
      <c r="F149" s="1" t="s">
        <v>771</v>
      </c>
      <c r="G149" s="6">
        <v>19350</v>
      </c>
      <c r="H149" s="7">
        <v>10840.336134453783</v>
      </c>
      <c r="I149" s="8">
        <v>16490</v>
      </c>
    </row>
    <row r="150" spans="1:9" s="9" customFormat="1" ht="27" x14ac:dyDescent="0.25">
      <c r="A150" s="28">
        <v>1</v>
      </c>
      <c r="B150" s="12" t="s">
        <v>767</v>
      </c>
      <c r="C150" s="3">
        <v>84</v>
      </c>
      <c r="D150" s="4">
        <v>708</v>
      </c>
      <c r="E150" s="5">
        <v>3520</v>
      </c>
      <c r="F150" s="1" t="s">
        <v>774</v>
      </c>
      <c r="G150" s="6">
        <v>85903.125</v>
      </c>
      <c r="H150" s="7">
        <v>48125</v>
      </c>
      <c r="I150" s="8">
        <v>76990</v>
      </c>
    </row>
    <row r="151" spans="1:9" s="9" customFormat="1" ht="27" x14ac:dyDescent="0.25">
      <c r="A151" s="28">
        <v>1</v>
      </c>
      <c r="B151" s="2" t="s">
        <v>101</v>
      </c>
      <c r="C151" s="3">
        <v>87</v>
      </c>
      <c r="D151" s="4">
        <v>720</v>
      </c>
      <c r="E151" s="5">
        <v>700</v>
      </c>
      <c r="F151" s="1" t="s">
        <v>103</v>
      </c>
      <c r="G151" s="6">
        <v>5037.2699999999995</v>
      </c>
      <c r="H151" s="7">
        <v>2822</v>
      </c>
      <c r="I151" s="8">
        <v>3490</v>
      </c>
    </row>
    <row r="152" spans="1:9" s="9" customFormat="1" ht="27" x14ac:dyDescent="0.25">
      <c r="A152" s="28">
        <v>1</v>
      </c>
      <c r="B152" s="2" t="s">
        <v>101</v>
      </c>
      <c r="C152" s="3">
        <v>87</v>
      </c>
      <c r="D152" s="4">
        <v>720</v>
      </c>
      <c r="E152" s="5">
        <v>1745</v>
      </c>
      <c r="F152" s="1" t="s">
        <v>319</v>
      </c>
      <c r="G152" s="6">
        <v>46961.565000000002</v>
      </c>
      <c r="H152" s="7">
        <v>26309</v>
      </c>
      <c r="I152" s="8">
        <v>41990</v>
      </c>
    </row>
    <row r="153" spans="1:9" s="9" customFormat="1" ht="27" x14ac:dyDescent="0.25">
      <c r="A153" s="28">
        <v>1</v>
      </c>
      <c r="B153" s="2" t="s">
        <v>101</v>
      </c>
      <c r="C153" s="3">
        <v>87</v>
      </c>
      <c r="D153" s="4">
        <v>720</v>
      </c>
      <c r="E153" s="5">
        <v>2240</v>
      </c>
      <c r="F153" s="1" t="s">
        <v>323</v>
      </c>
      <c r="G153" s="6">
        <v>58951.409999999989</v>
      </c>
      <c r="H153" s="7">
        <v>33026</v>
      </c>
      <c r="I153" s="8">
        <v>52990</v>
      </c>
    </row>
    <row r="154" spans="1:9" s="9" customFormat="1" ht="27" x14ac:dyDescent="0.25">
      <c r="A154" s="28">
        <v>3</v>
      </c>
      <c r="B154" s="2" t="s">
        <v>101</v>
      </c>
      <c r="C154" s="3">
        <v>87</v>
      </c>
      <c r="D154" s="4">
        <v>720</v>
      </c>
      <c r="E154" s="5">
        <v>3000</v>
      </c>
      <c r="F154" s="1" t="s">
        <v>326</v>
      </c>
      <c r="G154" s="6">
        <v>33706.154999999999</v>
      </c>
      <c r="H154" s="7">
        <v>18883</v>
      </c>
      <c r="I154" s="8">
        <v>29990</v>
      </c>
    </row>
    <row r="155" spans="1:9" s="9" customFormat="1" ht="27" x14ac:dyDescent="0.25">
      <c r="A155" s="28">
        <v>2</v>
      </c>
      <c r="B155" s="2" t="s">
        <v>243</v>
      </c>
      <c r="C155" s="3">
        <v>87</v>
      </c>
      <c r="D155" s="4">
        <v>729</v>
      </c>
      <c r="E155" s="5">
        <v>4001</v>
      </c>
      <c r="F155" s="1" t="s">
        <v>245</v>
      </c>
      <c r="G155" s="6">
        <v>28149.449999999997</v>
      </c>
      <c r="H155" s="7">
        <v>15770</v>
      </c>
      <c r="I155" s="8">
        <v>24490</v>
      </c>
    </row>
    <row r="156" spans="1:9" s="9" customFormat="1" ht="27" x14ac:dyDescent="0.25">
      <c r="A156" s="28">
        <v>2</v>
      </c>
      <c r="B156" s="2" t="s">
        <v>246</v>
      </c>
      <c r="C156" s="3">
        <v>87</v>
      </c>
      <c r="D156" s="4">
        <v>732</v>
      </c>
      <c r="E156" s="5">
        <v>12</v>
      </c>
      <c r="F156" s="1" t="s">
        <v>373</v>
      </c>
      <c r="G156" s="6">
        <v>63117.600000000006</v>
      </c>
      <c r="H156" s="7">
        <v>35360</v>
      </c>
      <c r="I156" s="8">
        <v>56990</v>
      </c>
    </row>
    <row r="157" spans="1:9" s="9" customFormat="1" ht="27" x14ac:dyDescent="0.25">
      <c r="A157" s="28">
        <v>4</v>
      </c>
      <c r="B157" s="2" t="s">
        <v>246</v>
      </c>
      <c r="C157" s="3">
        <v>87</v>
      </c>
      <c r="D157" s="4">
        <v>732</v>
      </c>
      <c r="E157" s="5">
        <v>2332</v>
      </c>
      <c r="F157" s="1" t="s">
        <v>381</v>
      </c>
      <c r="G157" s="6">
        <v>0</v>
      </c>
      <c r="H157" s="7"/>
      <c r="I157" s="8">
        <v>34900</v>
      </c>
    </row>
    <row r="158" spans="1:9" s="9" customFormat="1" ht="27" x14ac:dyDescent="0.25">
      <c r="A158" s="28">
        <v>2</v>
      </c>
      <c r="B158" s="2" t="s">
        <v>246</v>
      </c>
      <c r="C158" s="3">
        <v>87</v>
      </c>
      <c r="D158" s="4">
        <v>732</v>
      </c>
      <c r="E158" s="5">
        <v>2544</v>
      </c>
      <c r="F158" s="1" t="s">
        <v>386</v>
      </c>
      <c r="G158" s="6">
        <v>28496.632499999996</v>
      </c>
      <c r="H158" s="7">
        <v>15964.5</v>
      </c>
      <c r="I158" s="8">
        <v>24490</v>
      </c>
    </row>
    <row r="159" spans="1:9" s="9" customFormat="1" ht="27" x14ac:dyDescent="0.25">
      <c r="A159" s="28">
        <v>1</v>
      </c>
      <c r="B159" s="2" t="s">
        <v>246</v>
      </c>
      <c r="C159" s="3">
        <v>87</v>
      </c>
      <c r="D159" s="4">
        <v>732</v>
      </c>
      <c r="E159" s="5">
        <v>3202</v>
      </c>
      <c r="F159" s="1" t="s">
        <v>401</v>
      </c>
      <c r="G159" s="6">
        <v>8310.9599999999991</v>
      </c>
      <c r="H159" s="7">
        <v>4656</v>
      </c>
      <c r="I159" s="8">
        <v>6990</v>
      </c>
    </row>
    <row r="160" spans="1:9" s="9" customFormat="1" ht="27" x14ac:dyDescent="0.25">
      <c r="A160" s="28">
        <v>2</v>
      </c>
      <c r="B160" s="2" t="s">
        <v>246</v>
      </c>
      <c r="C160" s="3">
        <v>87</v>
      </c>
      <c r="D160" s="4">
        <v>732</v>
      </c>
      <c r="E160" s="5">
        <v>3320</v>
      </c>
      <c r="F160" s="1" t="s">
        <v>405</v>
      </c>
      <c r="G160" s="6">
        <v>5935.125</v>
      </c>
      <c r="H160" s="7">
        <v>3325</v>
      </c>
      <c r="I160" s="8">
        <v>4900</v>
      </c>
    </row>
    <row r="161" spans="1:9" s="9" customFormat="1" ht="27" x14ac:dyDescent="0.25">
      <c r="A161" s="28">
        <v>2</v>
      </c>
      <c r="B161" s="2" t="s">
        <v>246</v>
      </c>
      <c r="C161" s="3">
        <v>87</v>
      </c>
      <c r="D161" s="4">
        <v>732</v>
      </c>
      <c r="E161" s="5">
        <v>3330</v>
      </c>
      <c r="F161" s="1" t="s">
        <v>406</v>
      </c>
      <c r="G161" s="6">
        <v>12852</v>
      </c>
      <c r="H161" s="7">
        <v>7200</v>
      </c>
      <c r="I161" s="8">
        <v>10900</v>
      </c>
    </row>
    <row r="162" spans="1:9" s="9" customFormat="1" ht="27" x14ac:dyDescent="0.25">
      <c r="A162" s="28">
        <v>1</v>
      </c>
      <c r="B162" s="2" t="s">
        <v>246</v>
      </c>
      <c r="C162" s="3">
        <v>87</v>
      </c>
      <c r="D162" s="4">
        <v>732</v>
      </c>
      <c r="E162" s="5">
        <v>3335</v>
      </c>
      <c r="F162" s="1" t="s">
        <v>407</v>
      </c>
      <c r="G162" s="6">
        <v>34816.425000000003</v>
      </c>
      <c r="H162" s="7">
        <v>19505</v>
      </c>
      <c r="I162" s="8">
        <v>30990</v>
      </c>
    </row>
    <row r="163" spans="1:9" s="9" customFormat="1" ht="27" x14ac:dyDescent="0.25">
      <c r="A163" s="28">
        <v>2</v>
      </c>
      <c r="B163" s="2" t="s">
        <v>246</v>
      </c>
      <c r="C163" s="3">
        <v>87</v>
      </c>
      <c r="D163" s="4">
        <v>732</v>
      </c>
      <c r="E163" s="5">
        <v>4920</v>
      </c>
      <c r="F163" s="1" t="s">
        <v>426</v>
      </c>
      <c r="G163" s="6">
        <v>38379.284999999996</v>
      </c>
      <c r="H163" s="7">
        <v>21501</v>
      </c>
      <c r="I163" s="8">
        <v>34990</v>
      </c>
    </row>
    <row r="164" spans="1:9" s="9" customFormat="1" ht="27" x14ac:dyDescent="0.25">
      <c r="A164" s="28">
        <v>1</v>
      </c>
      <c r="B164" s="2" t="s">
        <v>246</v>
      </c>
      <c r="C164" s="3">
        <v>87</v>
      </c>
      <c r="D164" s="4">
        <v>732</v>
      </c>
      <c r="E164" s="5">
        <v>6260</v>
      </c>
      <c r="F164" s="1" t="s">
        <v>436</v>
      </c>
      <c r="G164" s="6">
        <v>17778.599999999999</v>
      </c>
      <c r="H164" s="7">
        <v>9960</v>
      </c>
      <c r="I164" s="8">
        <v>15990</v>
      </c>
    </row>
    <row r="165" spans="1:9" s="9" customFormat="1" ht="27" x14ac:dyDescent="0.25">
      <c r="A165" s="28">
        <v>1</v>
      </c>
      <c r="B165" s="2" t="s">
        <v>246</v>
      </c>
      <c r="C165" s="3">
        <v>87</v>
      </c>
      <c r="D165" s="4">
        <v>732</v>
      </c>
      <c r="E165" s="5">
        <v>6960</v>
      </c>
      <c r="F165" s="1" t="s">
        <v>444</v>
      </c>
      <c r="G165" s="6">
        <v>32112.149999999998</v>
      </c>
      <c r="H165" s="7">
        <v>17990</v>
      </c>
      <c r="I165" s="8">
        <v>28990</v>
      </c>
    </row>
    <row r="166" spans="1:9" s="9" customFormat="1" ht="27" x14ac:dyDescent="0.25">
      <c r="A166" s="28">
        <v>2</v>
      </c>
      <c r="B166" s="2" t="s">
        <v>721</v>
      </c>
      <c r="C166" s="3">
        <v>87</v>
      </c>
      <c r="D166" s="4">
        <v>750</v>
      </c>
      <c r="E166" s="5">
        <v>750</v>
      </c>
      <c r="F166" s="1" t="s">
        <v>726</v>
      </c>
      <c r="G166" s="6">
        <v>6222.51</v>
      </c>
      <c r="H166" s="7">
        <v>3486</v>
      </c>
      <c r="I166" s="8">
        <v>5490</v>
      </c>
    </row>
    <row r="167" spans="1:9" s="9" customFormat="1" ht="27" x14ac:dyDescent="0.25">
      <c r="A167" s="28">
        <v>1</v>
      </c>
      <c r="B167" s="2" t="s">
        <v>721</v>
      </c>
      <c r="C167" s="3">
        <v>87</v>
      </c>
      <c r="D167" s="4">
        <v>750</v>
      </c>
      <c r="E167" s="5">
        <v>1500</v>
      </c>
      <c r="F167" s="1" t="s">
        <v>733</v>
      </c>
      <c r="G167" s="6">
        <v>19626.074999999997</v>
      </c>
      <c r="H167" s="7">
        <v>10995</v>
      </c>
      <c r="I167" s="8">
        <v>16490</v>
      </c>
    </row>
    <row r="168" spans="1:9" s="9" customFormat="1" ht="27" x14ac:dyDescent="0.25">
      <c r="A168" s="28">
        <v>3</v>
      </c>
      <c r="B168" s="2" t="s">
        <v>721</v>
      </c>
      <c r="C168" s="3">
        <v>87</v>
      </c>
      <c r="D168" s="4">
        <v>750</v>
      </c>
      <c r="E168" s="5">
        <v>3100</v>
      </c>
      <c r="F168" s="1" t="s">
        <v>739</v>
      </c>
      <c r="G168" s="6">
        <v>23235.345000000001</v>
      </c>
      <c r="H168" s="7">
        <v>13017</v>
      </c>
      <c r="I168" s="8">
        <v>19990</v>
      </c>
    </row>
    <row r="169" spans="1:9" s="9" customFormat="1" ht="27" x14ac:dyDescent="0.25">
      <c r="A169" s="28">
        <v>2</v>
      </c>
      <c r="B169" s="2" t="s">
        <v>721</v>
      </c>
      <c r="C169" s="3">
        <v>87</v>
      </c>
      <c r="D169" s="4">
        <v>750</v>
      </c>
      <c r="E169" s="5">
        <v>3500</v>
      </c>
      <c r="F169" s="1" t="s">
        <v>743</v>
      </c>
      <c r="G169" s="6">
        <v>24547.32</v>
      </c>
      <c r="H169" s="7">
        <v>13752</v>
      </c>
      <c r="I169" s="8">
        <v>21490</v>
      </c>
    </row>
    <row r="170" spans="1:9" s="9" customFormat="1" ht="27" x14ac:dyDescent="0.25">
      <c r="A170" s="28">
        <v>1</v>
      </c>
      <c r="B170" s="2" t="s">
        <v>776</v>
      </c>
      <c r="C170" s="3">
        <v>87</v>
      </c>
      <c r="D170" s="4">
        <v>753</v>
      </c>
      <c r="E170" s="5">
        <v>1309</v>
      </c>
      <c r="F170" s="1" t="s">
        <v>781</v>
      </c>
      <c r="G170" s="6">
        <v>19900</v>
      </c>
      <c r="H170" s="7">
        <v>13642.5</v>
      </c>
      <c r="I170" s="8">
        <v>21490</v>
      </c>
    </row>
    <row r="171" spans="1:9" s="9" customFormat="1" ht="27" x14ac:dyDescent="0.25">
      <c r="A171" s="28">
        <v>1</v>
      </c>
      <c r="B171" s="2" t="s">
        <v>776</v>
      </c>
      <c r="C171" s="3">
        <v>87</v>
      </c>
      <c r="D171" s="4">
        <v>753</v>
      </c>
      <c r="E171" s="5">
        <v>1707</v>
      </c>
      <c r="F171" s="1" t="s">
        <v>806</v>
      </c>
      <c r="G171" s="6">
        <v>33915</v>
      </c>
      <c r="H171" s="7">
        <v>19000</v>
      </c>
      <c r="I171" s="8">
        <v>30990</v>
      </c>
    </row>
    <row r="172" spans="1:9" s="9" customFormat="1" ht="27" x14ac:dyDescent="0.25">
      <c r="A172" s="28">
        <v>1</v>
      </c>
      <c r="B172" s="2" t="s">
        <v>776</v>
      </c>
      <c r="C172" s="3">
        <v>87</v>
      </c>
      <c r="D172" s="4">
        <v>753</v>
      </c>
      <c r="E172" s="5">
        <v>2110</v>
      </c>
      <c r="F172" s="1" t="s">
        <v>809</v>
      </c>
      <c r="G172" s="6">
        <v>37842</v>
      </c>
      <c r="H172" s="7">
        <v>21200</v>
      </c>
      <c r="I172" s="8">
        <v>33990</v>
      </c>
    </row>
    <row r="173" spans="1:9" s="9" customFormat="1" ht="27" x14ac:dyDescent="0.25">
      <c r="A173" s="28">
        <v>1</v>
      </c>
      <c r="B173" s="2" t="s">
        <v>776</v>
      </c>
      <c r="C173" s="3">
        <v>87</v>
      </c>
      <c r="D173" s="4">
        <v>753</v>
      </c>
      <c r="E173" s="5">
        <v>2310</v>
      </c>
      <c r="F173" s="1" t="s">
        <v>815</v>
      </c>
      <c r="G173" s="6">
        <v>21835.904999999999</v>
      </c>
      <c r="H173" s="7">
        <v>12233</v>
      </c>
      <c r="I173" s="8">
        <v>18990</v>
      </c>
    </row>
    <row r="174" spans="1:9" s="9" customFormat="1" ht="27" x14ac:dyDescent="0.25">
      <c r="A174" s="28">
        <v>2</v>
      </c>
      <c r="B174" s="2" t="s">
        <v>47</v>
      </c>
      <c r="C174" s="3">
        <v>90</v>
      </c>
      <c r="D174" s="4">
        <v>758</v>
      </c>
      <c r="E174" s="5">
        <v>6000</v>
      </c>
      <c r="F174" s="1" t="s">
        <v>48</v>
      </c>
      <c r="G174" s="6">
        <v>68822.459999999992</v>
      </c>
      <c r="H174" s="7">
        <v>38556</v>
      </c>
      <c r="I174" s="8">
        <v>61990</v>
      </c>
    </row>
    <row r="175" spans="1:9" s="9" customFormat="1" ht="27" x14ac:dyDescent="0.25">
      <c r="A175" s="28">
        <v>3</v>
      </c>
      <c r="B175" s="2" t="s">
        <v>208</v>
      </c>
      <c r="C175" s="3">
        <v>90</v>
      </c>
      <c r="D175" s="4">
        <v>768</v>
      </c>
      <c r="E175" s="5">
        <v>1698</v>
      </c>
      <c r="F175" s="13" t="s">
        <v>364</v>
      </c>
      <c r="G175" s="6">
        <v>56306.04</v>
      </c>
      <c r="H175" s="7">
        <v>31544</v>
      </c>
      <c r="I175" s="8">
        <v>49990</v>
      </c>
    </row>
    <row r="176" spans="1:9" s="9" customFormat="1" ht="27" x14ac:dyDescent="0.25">
      <c r="A176" s="28">
        <v>2</v>
      </c>
      <c r="B176" s="2" t="s">
        <v>208</v>
      </c>
      <c r="C176" s="3">
        <v>90</v>
      </c>
      <c r="D176" s="4">
        <v>768</v>
      </c>
      <c r="E176" s="5">
        <v>1900</v>
      </c>
      <c r="F176" s="1" t="s">
        <v>210</v>
      </c>
      <c r="G176" s="6">
        <v>82500</v>
      </c>
      <c r="H176" s="7">
        <v>46218.487394957985</v>
      </c>
      <c r="I176" s="8">
        <v>73990</v>
      </c>
    </row>
    <row r="177" spans="1:9" s="9" customFormat="1" ht="27" x14ac:dyDescent="0.25">
      <c r="A177" s="28">
        <v>2</v>
      </c>
      <c r="B177" s="2" t="s">
        <v>208</v>
      </c>
      <c r="C177" s="3">
        <v>90</v>
      </c>
      <c r="D177" s="4">
        <v>768</v>
      </c>
      <c r="E177" s="5">
        <v>6000</v>
      </c>
      <c r="F177" s="1" t="s">
        <v>214</v>
      </c>
      <c r="G177" s="6">
        <v>46500</v>
      </c>
      <c r="H177" s="7">
        <v>26050.420168067227</v>
      </c>
      <c r="I177" s="8">
        <v>41990</v>
      </c>
    </row>
    <row r="178" spans="1:9" s="9" customFormat="1" ht="27" x14ac:dyDescent="0.25">
      <c r="A178" s="28">
        <v>2</v>
      </c>
      <c r="B178" s="2" t="s">
        <v>639</v>
      </c>
      <c r="C178" s="3">
        <v>90</v>
      </c>
      <c r="D178" s="4">
        <v>777</v>
      </c>
      <c r="E178" s="5">
        <v>1250</v>
      </c>
      <c r="F178" s="1" t="s">
        <v>640</v>
      </c>
      <c r="G178" s="6">
        <v>0</v>
      </c>
      <c r="H178" s="7"/>
      <c r="I178" s="8">
        <v>19900</v>
      </c>
    </row>
    <row r="179" spans="1:9" s="9" customFormat="1" ht="27" x14ac:dyDescent="0.25">
      <c r="A179" s="28">
        <v>1</v>
      </c>
      <c r="B179" s="2" t="s">
        <v>639</v>
      </c>
      <c r="C179" s="3">
        <v>90</v>
      </c>
      <c r="D179" s="4">
        <v>777</v>
      </c>
      <c r="E179" s="5">
        <v>2000</v>
      </c>
      <c r="F179" s="1" t="s">
        <v>641</v>
      </c>
      <c r="G179" s="6">
        <v>18597.150000000001</v>
      </c>
      <c r="H179" s="7">
        <v>10418.571428571429</v>
      </c>
      <c r="I179" s="8">
        <v>15990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2017-06-16T15:28:25Z</dcterms:created>
  <dcterms:modified xsi:type="dcterms:W3CDTF">2017-07-03T20:56:37Z</dcterms:modified>
</cp:coreProperties>
</file>